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PC INT\GRH\Administratifs et Personnels de Laboratoire\2025-2026\EDT2025-2026\"/>
    </mc:Choice>
  </mc:AlternateContent>
  <xr:revisionPtr revIDLastSave="0" documentId="13_ncr:1_{F2BF16E4-7E57-43A0-9E6E-88AE0AB3B767}" xr6:coauthVersionLast="36" xr6:coauthVersionMax="36" xr10:uidLastSave="{00000000-0000-0000-0000-000000000000}"/>
  <workbookProtection workbookAlgorithmName="SHA-512" workbookHashValue="2C0shIuEPTOV/wVj4tux0Pb1DL/GMlgirLAJglBFaY1kwrLpHHNOgLGocH7H7iPSqBD1L/uvG1GyFEf13ICEkw==" workbookSaltValue="HIpB4oJ6X13Xv0RFSdauPg==" workbookSpinCount="100000" lockStructure="1"/>
  <bookViews>
    <workbookView xWindow="8565" yWindow="45" windowWidth="19650" windowHeight="12930" xr2:uid="{00000000-000D-0000-FFFF-FFFF00000000}"/>
  </bookViews>
  <sheets>
    <sheet name="0-NOTICE" sheetId="11" r:id="rId1"/>
    <sheet name="1-DONNÉES SPÉCIFIQUES" sheetId="13" r:id="rId2"/>
    <sheet name="2-DONNÉES GÉNÉRALES" sheetId="12" r:id="rId3"/>
    <sheet name="3-EDT HEBDOMADAIRE" sheetId="1" r:id="rId4"/>
    <sheet name="4-PLANNING ANNUEL" sheetId="3" r:id="rId5"/>
    <sheet name="5-INFORMATIONS" sheetId="15" r:id="rId6"/>
  </sheets>
  <definedNames>
    <definedName name="HS_Absence">'4-PLANNING ANNUEL'!$AY$67:$AY$68</definedName>
    <definedName name="LCP">'4-PLANNING ANNUEL'!$F$47:$F$49</definedName>
    <definedName name="LCQuotité" localSheetId="5">#REF!</definedName>
    <definedName name="LCQuotité">#REF!</definedName>
    <definedName name="LCSemScol">'4-PLANNING ANNUEL'!$E$46:$E$50</definedName>
    <definedName name="ListeServices" localSheetId="1">#REF!</definedName>
    <definedName name="Quotité_de_travail">'1-DONNÉES SPÉCIFIQUES'!$C$58:$C$61</definedName>
    <definedName name="Secrétariat_Proviseur" localSheetId="5">#REF!</definedName>
    <definedName name="Secrétariat_Proviseur">#REF!</definedName>
    <definedName name="Service">'1-DONNÉES SPÉCIFIQUES'!$C$44:$C$57</definedName>
    <definedName name="Zone_de_congés_scolaires">'1-DONNÉES SPÉCIFIQUES'!$C$40:$C$43</definedName>
  </definedNames>
  <calcPr calcId="191029"/>
</workbook>
</file>

<file path=xl/calcChain.xml><?xml version="1.0" encoding="utf-8"?>
<calcChain xmlns="http://schemas.openxmlformats.org/spreadsheetml/2006/main">
  <c r="AZ41" i="3" l="1"/>
  <c r="AV40" i="3" l="1"/>
  <c r="AV38" i="3"/>
  <c r="AV37" i="3"/>
  <c r="AV36" i="3"/>
  <c r="AV35" i="3"/>
  <c r="AV34" i="3"/>
  <c r="AV33" i="3"/>
  <c r="AV31" i="3"/>
  <c r="AV30" i="3"/>
  <c r="AV29" i="3"/>
  <c r="AV28" i="3"/>
  <c r="AV27" i="3"/>
  <c r="AV26" i="3"/>
  <c r="AV24" i="3"/>
  <c r="AV23" i="3"/>
  <c r="AV22" i="3"/>
  <c r="AV21" i="3"/>
  <c r="AV20" i="3"/>
  <c r="AV19" i="3"/>
  <c r="AV17" i="3"/>
  <c r="AV16" i="3"/>
  <c r="AV15" i="3"/>
  <c r="AV14" i="3"/>
  <c r="AV13" i="3"/>
  <c r="AV12" i="3"/>
  <c r="AV10" i="3"/>
  <c r="AR40" i="3"/>
  <c r="AR39" i="3"/>
  <c r="AR38" i="3"/>
  <c r="AR37" i="3"/>
  <c r="AR36" i="3"/>
  <c r="AR34" i="3"/>
  <c r="AR33" i="3"/>
  <c r="AR32" i="3"/>
  <c r="AR31" i="3"/>
  <c r="AR30" i="3"/>
  <c r="AR29" i="3"/>
  <c r="AR27" i="3"/>
  <c r="AR26" i="3"/>
  <c r="AR25" i="3"/>
  <c r="AR24" i="3"/>
  <c r="AR23" i="3"/>
  <c r="AR22" i="3"/>
  <c r="AR20" i="3"/>
  <c r="AR19" i="3"/>
  <c r="AR18" i="3"/>
  <c r="AR17" i="3"/>
  <c r="AR16" i="3"/>
  <c r="AR15" i="3"/>
  <c r="AR13" i="3"/>
  <c r="AR12" i="3"/>
  <c r="AR11" i="3"/>
  <c r="AR10" i="3"/>
  <c r="AN39" i="3"/>
  <c r="AN38" i="3"/>
  <c r="AN36" i="3"/>
  <c r="AN35" i="3"/>
  <c r="AN34" i="3"/>
  <c r="AN33" i="3"/>
  <c r="AN32" i="3"/>
  <c r="AN31" i="3"/>
  <c r="AN29" i="3"/>
  <c r="AN28" i="3"/>
  <c r="AN27" i="3"/>
  <c r="AN26" i="3"/>
  <c r="AN25" i="3"/>
  <c r="AN24" i="3"/>
  <c r="AN22" i="3"/>
  <c r="AN21" i="3"/>
  <c r="AN20" i="3"/>
  <c r="AN19" i="3"/>
  <c r="AN18" i="3"/>
  <c r="AN17" i="3"/>
  <c r="AN15" i="3"/>
  <c r="AN14" i="3"/>
  <c r="AN13" i="3"/>
  <c r="AN12" i="3"/>
  <c r="AN11" i="3"/>
  <c r="AN10" i="3"/>
  <c r="AJ39" i="3"/>
  <c r="AJ38" i="3"/>
  <c r="AJ37" i="3"/>
  <c r="AJ36" i="3"/>
  <c r="AJ35" i="3"/>
  <c r="AJ32" i="3"/>
  <c r="AJ31" i="3"/>
  <c r="AJ30" i="3"/>
  <c r="AJ29" i="3"/>
  <c r="AJ28" i="3"/>
  <c r="AJ27" i="3"/>
  <c r="AJ25" i="3"/>
  <c r="AJ24" i="3"/>
  <c r="AJ23" i="3"/>
  <c r="AJ22" i="3"/>
  <c r="AJ21" i="3"/>
  <c r="AJ20" i="3"/>
  <c r="AJ18" i="3"/>
  <c r="AJ17" i="3"/>
  <c r="AJ16" i="3"/>
  <c r="AJ15" i="3"/>
  <c r="AJ14" i="3"/>
  <c r="AJ13" i="3"/>
  <c r="AJ11" i="3"/>
  <c r="AJ10" i="3"/>
  <c r="AF39" i="3"/>
  <c r="AF38" i="3"/>
  <c r="AF37" i="3"/>
  <c r="AF36" i="3"/>
  <c r="AF34" i="3"/>
  <c r="AF33" i="3"/>
  <c r="AF32" i="3"/>
  <c r="AF31" i="3"/>
  <c r="AF30" i="3"/>
  <c r="AF29" i="3"/>
  <c r="AF27" i="3"/>
  <c r="AF26" i="3"/>
  <c r="AF25" i="3"/>
  <c r="AF24" i="3"/>
  <c r="AF23" i="3"/>
  <c r="AF22" i="3"/>
  <c r="AF20" i="3"/>
  <c r="AF19" i="3"/>
  <c r="AF18" i="3"/>
  <c r="AF17" i="3"/>
  <c r="AF16" i="3"/>
  <c r="AF15" i="3"/>
  <c r="AF13" i="3"/>
  <c r="AF12" i="3"/>
  <c r="AF11" i="3"/>
  <c r="AF10" i="3"/>
  <c r="AB40" i="3"/>
  <c r="AB39" i="3"/>
  <c r="AB37" i="3"/>
  <c r="AB36" i="3"/>
  <c r="AB35" i="3"/>
  <c r="AB34" i="3"/>
  <c r="AB33" i="3"/>
  <c r="AB32" i="3"/>
  <c r="AB30" i="3"/>
  <c r="AB29" i="3"/>
  <c r="AB28" i="3"/>
  <c r="AB27" i="3"/>
  <c r="AB26" i="3"/>
  <c r="AB25" i="3"/>
  <c r="AB23" i="3"/>
  <c r="AB22" i="3"/>
  <c r="AB21" i="3"/>
  <c r="AB20" i="3"/>
  <c r="AB19" i="3"/>
  <c r="AB18" i="3"/>
  <c r="AB16" i="3"/>
  <c r="AB15" i="3"/>
  <c r="AB14" i="3"/>
  <c r="AB13" i="3"/>
  <c r="AB12" i="3"/>
  <c r="AB11" i="3"/>
  <c r="X37" i="3"/>
  <c r="X36" i="3"/>
  <c r="X35" i="3"/>
  <c r="X34" i="3"/>
  <c r="X33" i="3"/>
  <c r="X32" i="3"/>
  <c r="X30" i="3"/>
  <c r="X29" i="3"/>
  <c r="X28" i="3"/>
  <c r="X27" i="3"/>
  <c r="X26" i="3"/>
  <c r="X25" i="3"/>
  <c r="X23" i="3"/>
  <c r="X22" i="3"/>
  <c r="X21" i="3"/>
  <c r="X20" i="3"/>
  <c r="X19" i="3"/>
  <c r="X18" i="3"/>
  <c r="X16" i="3"/>
  <c r="X15" i="3"/>
  <c r="X14" i="3"/>
  <c r="X13" i="3"/>
  <c r="X12" i="3"/>
  <c r="X11" i="3"/>
  <c r="T40" i="3"/>
  <c r="T39" i="3"/>
  <c r="T38" i="3"/>
  <c r="T37" i="3"/>
  <c r="T36" i="3"/>
  <c r="T35" i="3"/>
  <c r="T33" i="3"/>
  <c r="T32" i="3"/>
  <c r="T31" i="3"/>
  <c r="T30" i="3"/>
  <c r="T29" i="3"/>
  <c r="T28" i="3"/>
  <c r="T26" i="3"/>
  <c r="T25" i="3"/>
  <c r="T24" i="3"/>
  <c r="T23" i="3"/>
  <c r="T22" i="3"/>
  <c r="T21" i="3"/>
  <c r="T19" i="3"/>
  <c r="T18" i="3"/>
  <c r="T17" i="3"/>
  <c r="T16" i="3"/>
  <c r="T15" i="3"/>
  <c r="T14" i="3"/>
  <c r="T12" i="3"/>
  <c r="T11" i="3"/>
  <c r="T10" i="3"/>
  <c r="P40" i="3"/>
  <c r="P39" i="3"/>
  <c r="P38" i="3"/>
  <c r="P36" i="3"/>
  <c r="P35" i="3"/>
  <c r="P34" i="3"/>
  <c r="P33" i="3"/>
  <c r="P32" i="3"/>
  <c r="P31" i="3"/>
  <c r="P29" i="3"/>
  <c r="P28" i="3"/>
  <c r="P27" i="3"/>
  <c r="P26" i="3"/>
  <c r="P25" i="3"/>
  <c r="P24" i="3"/>
  <c r="P22" i="3"/>
  <c r="P21" i="3"/>
  <c r="P20" i="3"/>
  <c r="P19" i="3"/>
  <c r="P18" i="3"/>
  <c r="P17" i="3"/>
  <c r="P15" i="3"/>
  <c r="P14" i="3"/>
  <c r="P13" i="3"/>
  <c r="P12" i="3"/>
  <c r="P11" i="3"/>
  <c r="P10" i="3"/>
  <c r="L38" i="3"/>
  <c r="L37" i="3"/>
  <c r="L36" i="3"/>
  <c r="L35" i="3"/>
  <c r="L34" i="3"/>
  <c r="L33" i="3"/>
  <c r="L31" i="3"/>
  <c r="L30" i="3"/>
  <c r="L29" i="3"/>
  <c r="L28" i="3"/>
  <c r="L27" i="3"/>
  <c r="L26" i="3"/>
  <c r="L24" i="3"/>
  <c r="L23" i="3"/>
  <c r="L22" i="3"/>
  <c r="L21" i="3"/>
  <c r="L20" i="3"/>
  <c r="L19" i="3"/>
  <c r="L17" i="3"/>
  <c r="L16" i="3"/>
  <c r="L15" i="3"/>
  <c r="L14" i="3"/>
  <c r="L13" i="3"/>
  <c r="L12" i="3"/>
  <c r="L10" i="3"/>
  <c r="H40" i="3"/>
  <c r="H39" i="3"/>
  <c r="H38" i="3"/>
  <c r="H37" i="3"/>
  <c r="H36" i="3"/>
  <c r="H34" i="3"/>
  <c r="H33" i="3"/>
  <c r="H32" i="3"/>
  <c r="H31" i="3"/>
  <c r="H30" i="3"/>
  <c r="H29" i="3"/>
  <c r="H27" i="3"/>
  <c r="H26" i="3"/>
  <c r="H25" i="3"/>
  <c r="H24" i="3"/>
  <c r="H23" i="3"/>
  <c r="H22" i="3"/>
  <c r="H20" i="3"/>
  <c r="H19" i="3"/>
  <c r="H18" i="3"/>
  <c r="H17" i="3"/>
  <c r="H16" i="3"/>
  <c r="H15" i="3"/>
  <c r="H13" i="3"/>
  <c r="H12" i="3"/>
  <c r="H11" i="3"/>
  <c r="H10" i="3"/>
  <c r="D39" i="3"/>
  <c r="D38" i="3"/>
  <c r="D36" i="3"/>
  <c r="D35" i="3"/>
  <c r="D34" i="3"/>
  <c r="D33" i="3"/>
  <c r="D32" i="3"/>
  <c r="D31" i="3"/>
  <c r="D29" i="3"/>
  <c r="D28" i="3"/>
  <c r="D27" i="3"/>
  <c r="D26" i="3"/>
  <c r="D25" i="3"/>
  <c r="D24" i="3"/>
  <c r="D22" i="3"/>
  <c r="D21" i="3"/>
  <c r="D20" i="3"/>
  <c r="D19" i="3"/>
  <c r="D18" i="3"/>
  <c r="D17" i="3"/>
  <c r="D15" i="3"/>
  <c r="D14" i="3"/>
  <c r="D13" i="3"/>
  <c r="D12" i="3"/>
  <c r="D11" i="3"/>
  <c r="D10" i="3"/>
  <c r="X42" i="3" l="1"/>
  <c r="AV42" i="3" l="1"/>
  <c r="AR42" i="3"/>
  <c r="AN42" i="3"/>
  <c r="AJ42" i="3"/>
  <c r="AF42" i="3"/>
  <c r="AX42" i="3" s="1"/>
  <c r="AB42" i="3"/>
  <c r="T42" i="3"/>
  <c r="P42" i="3"/>
  <c r="L42" i="3"/>
  <c r="H42" i="3"/>
  <c r="D42" i="3"/>
  <c r="AL67" i="3" l="1"/>
  <c r="E45" i="3"/>
  <c r="B48" i="11"/>
  <c r="AU11" i="3" l="1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10" i="3"/>
  <c r="AD64" i="3"/>
  <c r="P64" i="3"/>
  <c r="H64" i="3"/>
  <c r="D64" i="3"/>
  <c r="AD8" i="3"/>
  <c r="AJ34" i="3" s="1"/>
  <c r="B8" i="3"/>
  <c r="AS67" i="3"/>
  <c r="AS66" i="3"/>
  <c r="AL66" i="3"/>
  <c r="J43" i="1"/>
  <c r="P43" i="1"/>
  <c r="S8" i="1"/>
  <c r="AA44" i="3" s="1"/>
  <c r="Y45" i="3" s="1"/>
  <c r="P8" i="1"/>
  <c r="L8" i="1"/>
  <c r="D43" i="1" s="1"/>
  <c r="H8" i="1"/>
  <c r="F43" i="1" s="1"/>
  <c r="B8" i="1"/>
  <c r="B41" i="11"/>
  <c r="B31" i="11"/>
  <c r="B21" i="11"/>
  <c r="B10" i="11"/>
  <c r="B13" i="11"/>
  <c r="C61" i="13"/>
  <c r="R34" i="1" l="1"/>
  <c r="P34" i="1"/>
  <c r="O34" i="1"/>
  <c r="M34" i="1"/>
  <c r="L34" i="1"/>
  <c r="J34" i="1"/>
  <c r="I34" i="1"/>
  <c r="G34" i="1"/>
  <c r="F34" i="1"/>
  <c r="D34" i="1"/>
  <c r="R30" i="1"/>
  <c r="P30" i="1"/>
  <c r="O30" i="1"/>
  <c r="M30" i="1"/>
  <c r="L30" i="1"/>
  <c r="J30" i="1"/>
  <c r="I30" i="1"/>
  <c r="G30" i="1"/>
  <c r="F30" i="1"/>
  <c r="D30" i="1"/>
  <c r="R26" i="1"/>
  <c r="P26" i="1"/>
  <c r="O26" i="1"/>
  <c r="M26" i="1"/>
  <c r="L26" i="1"/>
  <c r="J26" i="1"/>
  <c r="I26" i="1"/>
  <c r="G26" i="1"/>
  <c r="F26" i="1"/>
  <c r="D26" i="1"/>
  <c r="R22" i="1"/>
  <c r="P22" i="1"/>
  <c r="O22" i="1"/>
  <c r="M22" i="1"/>
  <c r="L22" i="1"/>
  <c r="J22" i="1"/>
  <c r="I22" i="1"/>
  <c r="G22" i="1"/>
  <c r="F22" i="1"/>
  <c r="D22" i="1"/>
  <c r="D18" i="1"/>
  <c r="R18" i="1"/>
  <c r="P18" i="1"/>
  <c r="O18" i="1"/>
  <c r="M18" i="1"/>
  <c r="L18" i="1"/>
  <c r="J18" i="1"/>
  <c r="I18" i="1"/>
  <c r="G18" i="1"/>
  <c r="F18" i="1"/>
  <c r="I14" i="1"/>
  <c r="G14" i="1"/>
  <c r="R14" i="1"/>
  <c r="P14" i="1"/>
  <c r="O14" i="1"/>
  <c r="M14" i="1"/>
  <c r="L14" i="1"/>
  <c r="J14" i="1"/>
  <c r="F14" i="1"/>
  <c r="D14" i="1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36" i="3"/>
  <c r="BA37" i="3"/>
  <c r="BA38" i="3"/>
  <c r="BA39" i="3"/>
  <c r="BA40" i="3"/>
  <c r="BA10" i="3"/>
  <c r="AA48" i="3" l="1"/>
  <c r="AQ47" i="3"/>
  <c r="E49" i="3" l="1"/>
  <c r="E48" i="3"/>
  <c r="E47" i="3"/>
  <c r="E46" i="3"/>
  <c r="E44" i="3"/>
  <c r="D13" i="1"/>
  <c r="F13" i="1"/>
  <c r="G13" i="1"/>
  <c r="I13" i="1"/>
  <c r="J13" i="1"/>
  <c r="L13" i="1"/>
  <c r="M13" i="1"/>
  <c r="O13" i="1"/>
  <c r="P13" i="1"/>
  <c r="R13" i="1"/>
  <c r="S13" i="1"/>
  <c r="D17" i="1"/>
  <c r="F17" i="1"/>
  <c r="G17" i="1"/>
  <c r="I17" i="1"/>
  <c r="J17" i="1"/>
  <c r="L17" i="1"/>
  <c r="M17" i="1"/>
  <c r="O17" i="1"/>
  <c r="P17" i="1"/>
  <c r="R17" i="1"/>
  <c r="S17" i="1"/>
  <c r="D21" i="1"/>
  <c r="F21" i="1"/>
  <c r="G21" i="1"/>
  <c r="I21" i="1"/>
  <c r="J21" i="1"/>
  <c r="L21" i="1"/>
  <c r="M21" i="1"/>
  <c r="O21" i="1"/>
  <c r="P21" i="1"/>
  <c r="R21" i="1"/>
  <c r="S21" i="1"/>
  <c r="D25" i="1"/>
  <c r="F25" i="1"/>
  <c r="G25" i="1"/>
  <c r="I25" i="1"/>
  <c r="J25" i="1"/>
  <c r="L25" i="1"/>
  <c r="M25" i="1"/>
  <c r="O25" i="1"/>
  <c r="P25" i="1"/>
  <c r="R25" i="1"/>
  <c r="S25" i="1"/>
  <c r="D29" i="1"/>
  <c r="F29" i="1"/>
  <c r="G29" i="1"/>
  <c r="I29" i="1"/>
  <c r="J29" i="1"/>
  <c r="L29" i="1"/>
  <c r="M29" i="1"/>
  <c r="O29" i="1"/>
  <c r="P29" i="1"/>
  <c r="R29" i="1"/>
  <c r="S29" i="1"/>
  <c r="D33" i="1"/>
  <c r="F33" i="1"/>
  <c r="G33" i="1"/>
  <c r="I33" i="1"/>
  <c r="J33" i="1"/>
  <c r="L33" i="1"/>
  <c r="M33" i="1"/>
  <c r="O33" i="1"/>
  <c r="P33" i="1"/>
  <c r="R33" i="1"/>
  <c r="S33" i="1"/>
  <c r="AU41" i="3" l="1"/>
  <c r="AU43" i="3" s="1"/>
  <c r="T29" i="1"/>
  <c r="T33" i="1"/>
  <c r="T25" i="1"/>
  <c r="T21" i="1"/>
  <c r="T17" i="1"/>
  <c r="T13" i="1"/>
  <c r="C41" i="3" l="1"/>
  <c r="S41" i="3"/>
  <c r="S43" i="3" s="1"/>
  <c r="AQ41" i="3"/>
  <c r="AQ43" i="3" s="1"/>
  <c r="O41" i="3"/>
  <c r="O43" i="3" s="1"/>
  <c r="AE41" i="3"/>
  <c r="AE43" i="3" s="1"/>
  <c r="AM41" i="3"/>
  <c r="AM43" i="3" s="1"/>
  <c r="K41" i="3"/>
  <c r="K43" i="3" s="1"/>
  <c r="AA41" i="3"/>
  <c r="AA43" i="3" s="1"/>
  <c r="G41" i="3"/>
  <c r="G43" i="3" s="1"/>
  <c r="W41" i="3"/>
  <c r="W43" i="3" s="1"/>
  <c r="AI41" i="3"/>
  <c r="Y50" i="3"/>
  <c r="Y58" i="3" s="1"/>
  <c r="AI43" i="3" l="1"/>
  <c r="AX41" i="3"/>
  <c r="AO45" i="3" s="1"/>
  <c r="C43" i="3"/>
  <c r="AX43" i="3" l="1"/>
  <c r="AQ46" i="3" s="1"/>
  <c r="AO50" i="3" s="1"/>
  <c r="AO58" i="3" s="1"/>
  <c r="AZ45" i="3" l="1"/>
  <c r="AY45" i="3"/>
</calcChain>
</file>

<file path=xl/sharedStrings.xml><?xml version="1.0" encoding="utf-8"?>
<sst xmlns="http://schemas.openxmlformats.org/spreadsheetml/2006/main" count="695" uniqueCount="219">
  <si>
    <t>SEPTEMBRE</t>
  </si>
  <si>
    <t>OCTOBRE</t>
  </si>
  <si>
    <t>NOVEMBRE</t>
  </si>
  <si>
    <t>DECEMBRE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</si>
  <si>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</si>
  <si>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</si>
  <si>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</si>
  <si>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</si>
  <si>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</si>
  <si>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</si>
  <si>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</si>
  <si>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</si>
  <si>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Permanences</t>
  </si>
  <si>
    <t>Quotité de travail</t>
  </si>
  <si>
    <t>Durée annuelle de travail</t>
  </si>
  <si>
    <t>Heures en présence élève =</t>
  </si>
  <si>
    <t>A déduire</t>
  </si>
  <si>
    <t>Heures de permanence =</t>
  </si>
  <si>
    <t>Dimanche</t>
  </si>
  <si>
    <t>Total :</t>
  </si>
  <si>
    <t>Heures supplémentaires =</t>
  </si>
  <si>
    <t>Jours fériés</t>
  </si>
  <si>
    <t>Heures à effectuer</t>
  </si>
  <si>
    <t>Heures effectuées</t>
  </si>
  <si>
    <t>Signatures</t>
  </si>
  <si>
    <t>Service</t>
  </si>
  <si>
    <t>NOM :</t>
  </si>
  <si>
    <t>LUNDI</t>
  </si>
  <si>
    <t>Matin</t>
  </si>
  <si>
    <t>Horaire début</t>
  </si>
  <si>
    <t>Après-midi</t>
  </si>
  <si>
    <t>Horaire fin</t>
  </si>
  <si>
    <t>MARDI</t>
  </si>
  <si>
    <t>MERCREDI</t>
  </si>
  <si>
    <t>JEUDI</t>
  </si>
  <si>
    <t>VENDREDI</t>
  </si>
  <si>
    <t>SAMEDI</t>
  </si>
  <si>
    <t>SEMAINE</t>
  </si>
  <si>
    <t>S1</t>
  </si>
  <si>
    <t>Total</t>
  </si>
  <si>
    <t>Pause méridienne</t>
  </si>
  <si>
    <t>-</t>
  </si>
  <si>
    <t>Total S1</t>
  </si>
  <si>
    <t>Total S2</t>
  </si>
  <si>
    <t>S1*</t>
  </si>
  <si>
    <t>S2**</t>
  </si>
  <si>
    <t>P***</t>
  </si>
  <si>
    <t>*S1 = Semaine type 1</t>
  </si>
  <si>
    <t>**S2 = Semaine type 2</t>
  </si>
  <si>
    <t>***P = Permanences</t>
  </si>
  <si>
    <t>(1 607h00 x Quotité de travail)</t>
  </si>
  <si>
    <t>Total P</t>
  </si>
  <si>
    <t>Quotité</t>
  </si>
  <si>
    <t>Journée non travaillée</t>
  </si>
  <si>
    <t>Permanences (heures)</t>
  </si>
  <si>
    <t>Solde des heures =</t>
  </si>
  <si>
    <t>Total S1bis</t>
  </si>
  <si>
    <t>Total S2bis</t>
  </si>
  <si>
    <t>Total Pbis</t>
  </si>
  <si>
    <t>S1bis*</t>
  </si>
  <si>
    <t>S2bis**</t>
  </si>
  <si>
    <t>Pbis***</t>
  </si>
  <si>
    <t>Zone de congés scolaires</t>
  </si>
  <si>
    <t>Zone A</t>
  </si>
  <si>
    <t>Zone B</t>
  </si>
  <si>
    <t>Zone C</t>
  </si>
  <si>
    <t>Fin d'année</t>
  </si>
  <si>
    <t>Hiver</t>
  </si>
  <si>
    <t>Printemps</t>
  </si>
  <si>
    <t>Été</t>
  </si>
  <si>
    <t>Automne</t>
  </si>
  <si>
    <t>Toussaint</t>
  </si>
  <si>
    <t>Armistice 14/18</t>
  </si>
  <si>
    <t>Noël</t>
  </si>
  <si>
    <t>Nouvel An</t>
  </si>
  <si>
    <t>Lundi Pâques</t>
  </si>
  <si>
    <t>Fête du travail</t>
  </si>
  <si>
    <t>Armistice 39/45</t>
  </si>
  <si>
    <t>Ascension</t>
  </si>
  <si>
    <t>Pentecôte</t>
  </si>
  <si>
    <t>Fête nationale</t>
  </si>
  <si>
    <t>Assomption</t>
  </si>
  <si>
    <t>Congés scolaires :</t>
  </si>
  <si>
    <t>Besançon, Bordeaux, Clermont-Ferrand, Dijon, Grenoble, Limoges, Lyon, Poitiers</t>
  </si>
  <si>
    <t>Créteil, Montpellier, Paris, Toulouse, Versailles</t>
  </si>
  <si>
    <t>© GdlQ - Juin-Juillet 2015</t>
  </si>
  <si>
    <t>Date</t>
  </si>
  <si>
    <t>Type</t>
  </si>
  <si>
    <t>Solde HS/Abs</t>
  </si>
  <si>
    <t>HS</t>
  </si>
  <si>
    <t>Absence</t>
  </si>
  <si>
    <r>
      <rPr>
        <b/>
        <u/>
        <sz val="10"/>
        <rFont val="Arial"/>
        <family val="2"/>
      </rPr>
      <t>Observations</t>
    </r>
    <r>
      <rPr>
        <b/>
        <sz val="10"/>
        <rFont val="Arial"/>
        <family val="2"/>
      </rPr>
      <t xml:space="preserve"> :</t>
    </r>
  </si>
  <si>
    <t>Légende</t>
  </si>
  <si>
    <t>Cellule à renseigner</t>
  </si>
  <si>
    <t>Cellule calculée ou renseignée automatiquement</t>
  </si>
  <si>
    <t>Solde HS/Absences à récupérer =</t>
  </si>
  <si>
    <t>Semaine type 1</t>
  </si>
  <si>
    <t>S2</t>
  </si>
  <si>
    <t>Semaine type 2</t>
  </si>
  <si>
    <t>S1bis</t>
  </si>
  <si>
    <t>Semaine type 3</t>
  </si>
  <si>
    <t>S2 bis</t>
  </si>
  <si>
    <t>Semaine type 4</t>
  </si>
  <si>
    <t>Congés / RTT</t>
  </si>
  <si>
    <r>
      <t>Jours de fractionnement (2x7h)</t>
    </r>
    <r>
      <rPr>
        <vertAlign val="superscript"/>
        <sz val="10"/>
        <rFont val="Arial"/>
        <family val="2"/>
      </rPr>
      <t>(1)</t>
    </r>
  </si>
  <si>
    <r>
      <t>T.</t>
    </r>
    <r>
      <rPr>
        <b/>
        <vertAlign val="superscript"/>
        <sz val="10"/>
        <rFont val="Arial"/>
        <family val="2"/>
      </rPr>
      <t>(2)</t>
    </r>
  </si>
  <si>
    <r>
      <t>P.</t>
    </r>
    <r>
      <rPr>
        <b/>
        <vertAlign val="superscript"/>
        <sz val="9"/>
        <rFont val="Arial"/>
        <family val="2"/>
      </rPr>
      <t>(4)</t>
    </r>
  </si>
  <si>
    <t>Nb d'heures</t>
  </si>
  <si>
    <t>NOTICE D'UTILISATION</t>
  </si>
  <si>
    <t>NOTES DE VERSION</t>
  </si>
  <si>
    <t>DONNÉES GÉNÉRALES</t>
  </si>
  <si>
    <t>DONNÉES SPÉCIFIQUES</t>
  </si>
  <si>
    <t>EMPLOI DU TEMPS HEBDOMADAIRE</t>
  </si>
  <si>
    <t>PLANNING ANNUEL</t>
  </si>
  <si>
    <t>ÉTABLISSEMENT</t>
  </si>
  <si>
    <t>AGENT</t>
  </si>
  <si>
    <t>NOTICE</t>
  </si>
  <si>
    <t>NOM DE L'ÉTABLISSEMENT</t>
  </si>
  <si>
    <t>ADRESSE DE L'ÉTABLISSEMENT</t>
  </si>
  <si>
    <t>TÉLÉPHONE</t>
  </si>
  <si>
    <t>MAIL</t>
  </si>
  <si>
    <t>SITE INTERNET</t>
  </si>
  <si>
    <t>NOM DU CHEF D'ÉTABLISSEMENT</t>
  </si>
  <si>
    <t>ZONE DE CONGÉS SCOLAIRES</t>
  </si>
  <si>
    <t>NOM DE L'AGENT</t>
  </si>
  <si>
    <t>PRÉNOM DE L'AGENT</t>
  </si>
  <si>
    <t>SERVICE</t>
  </si>
  <si>
    <t>QUOTITÉ DE TRAVAIL</t>
  </si>
  <si>
    <t>QUOTITÉ DE TRAVAIL SPÉCIFIQUE</t>
  </si>
  <si>
    <r>
      <t xml:space="preserve"> Saisir une </t>
    </r>
    <r>
      <rPr>
        <b/>
        <sz val="8"/>
        <color theme="0"/>
        <rFont val="Arial"/>
        <family val="2"/>
      </rPr>
      <t>quotité spécifique</t>
    </r>
    <r>
      <rPr>
        <sz val="8"/>
        <color theme="0"/>
        <rFont val="Arial"/>
        <family val="2"/>
      </rPr>
      <t xml:space="preserve"> si la quotité est différente de 100%, 80% ou 50% (en général, modification en cours d'année de la quotité de travail), puis la valider en la sélectionnant dans la liste de choix 'Quotité de travail'</t>
    </r>
  </si>
  <si>
    <t>Rien à renseigner</t>
  </si>
  <si>
    <t>Établissement :</t>
  </si>
  <si>
    <t>Agent :</t>
  </si>
  <si>
    <t>Renseigner tous les champs et choisir une quotité de</t>
  </si>
  <si>
    <t>travail. Si parmi les choix proposés, aucun ne convient,</t>
  </si>
  <si>
    <t>il faut alors renseigner la quotité spécifique.</t>
  </si>
  <si>
    <t>Renseigner tous les champs.</t>
  </si>
  <si>
    <t>PÉRIODE 1</t>
  </si>
  <si>
    <t>PREMIER JOUR</t>
  </si>
  <si>
    <t>DERNIER JOUR</t>
  </si>
  <si>
    <t>PÉRIODE 2</t>
  </si>
  <si>
    <t>PÉRIODE 3</t>
  </si>
  <si>
    <t>PÉRIODE 4</t>
  </si>
  <si>
    <t>PÉRIODE 5</t>
  </si>
  <si>
    <t>PÉRIODE 6</t>
  </si>
  <si>
    <t>PÉRIODE 7</t>
  </si>
  <si>
    <t>PÉRIODE 8</t>
  </si>
  <si>
    <t>NOM</t>
  </si>
  <si>
    <t>DATE</t>
  </si>
  <si>
    <t>L'AGENT</t>
  </si>
  <si>
    <t>LE CHEF D'ÉTABLISSEMENT</t>
  </si>
  <si>
    <t>PRÉNOM :</t>
  </si>
  <si>
    <t>QUOTITÉ</t>
  </si>
  <si>
    <t>SECRÉTARIAT PROVISEUR</t>
  </si>
  <si>
    <t>SECRÉTARIAT PROVISEUR ADJOINT</t>
  </si>
  <si>
    <t>SECRÉTARIAT PRINCIPAL ADJOINT</t>
  </si>
  <si>
    <t>SECRÉTARIAT PRINCIPAL</t>
  </si>
  <si>
    <t>INTENDANCE</t>
  </si>
  <si>
    <t>LABORATOIRE PHYSIQUE</t>
  </si>
  <si>
    <t>LABORATOIRE SVT</t>
  </si>
  <si>
    <t>LABORATOIRE CHIMIE</t>
  </si>
  <si>
    <t>VIE SCOLAIRE</t>
  </si>
  <si>
    <t>SERVICE GÉNÉRAL</t>
  </si>
  <si>
    <t>SERVICE RESTAURATION</t>
  </si>
  <si>
    <t>SERVICE MAINTENANCE</t>
  </si>
  <si>
    <t>EQUIPE MOBILE</t>
  </si>
  <si>
    <t>AUTRE SERVICE DE L'ÉTABLISSEMENT</t>
  </si>
  <si>
    <t>ZONE A</t>
  </si>
  <si>
    <t>ZONE B</t>
  </si>
  <si>
    <t>ZONE C</t>
  </si>
  <si>
    <t>AUTRE ZONE</t>
  </si>
  <si>
    <t>HEURES SUP / ABSENCES</t>
  </si>
  <si>
    <t>Renseigner les horaires de début et de fin de chaque demi-</t>
  </si>
  <si>
    <t>journée (matin ou après-midi). La pause méridienne corres-</t>
  </si>
  <si>
    <t>pond à la période entre la fin de la première demi-journée</t>
  </si>
  <si>
    <t>et le début de la seconde.</t>
  </si>
  <si>
    <t>Le format des horaires à renseigner est 'hh:mm'.</t>
  </si>
  <si>
    <t>Quatre possibilités d'emploi du temps en semaine normale.</t>
  </si>
  <si>
    <t>VACANCES (à renseigner si Autre Zone de congés que A, B ou C)</t>
  </si>
  <si>
    <t>Renseigner la Zone de congés scolaires (A, B, C, autre)</t>
  </si>
  <si>
    <t>Vacances (sauf pour les zones A, B ou C)</t>
  </si>
  <si>
    <t>Renseigner le nom des vacances, la date de début et la</t>
  </si>
  <si>
    <t>date de fin.</t>
  </si>
  <si>
    <t>Jours fériés (sauf pour les zones A, B ou C)</t>
  </si>
  <si>
    <t>Renseigner le nom du jour férié et la date.</t>
  </si>
  <si>
    <t>Jours chômés (sauf pour les zones A, B ou C)</t>
  </si>
  <si>
    <t>Renseigner le nom du jour chômé et la date.</t>
  </si>
  <si>
    <t xml:space="preserve">Deux possibilités d'emploi du temps en semaine de </t>
  </si>
  <si>
    <t>permanence.</t>
  </si>
  <si>
    <t>Renseigner le modèle d'EDT hebdo correspondant pour</t>
  </si>
  <si>
    <t>chaque jour de l'année (ex. S1, S2, P, etc.).</t>
  </si>
  <si>
    <t>S'il y a des heures supplémentaires ou des absences à</t>
  </si>
  <si>
    <t>récupérer, les renseigner dans le tableau à droite du</t>
  </si>
  <si>
    <t>planning annuel.</t>
  </si>
  <si>
    <t>JOURS FÉRIÉS (à renseigner si Autre Zone de congés que A, B ou C)</t>
  </si>
  <si>
    <t>JOURNÉES CHÔMÉES (à renseigner si Autre Zone de congés que A, B ou C)</t>
  </si>
  <si>
    <t>INFORMATIONS</t>
  </si>
  <si>
    <t>P / Pb</t>
  </si>
  <si>
    <r>
      <t>J.P.S.</t>
    </r>
    <r>
      <rPr>
        <b/>
        <vertAlign val="superscript"/>
        <sz val="10"/>
        <rFont val="Arial"/>
        <family val="2"/>
      </rPr>
      <t>(3)</t>
    </r>
  </si>
  <si>
    <t>&gt;&gt; Pas d'évolutions</t>
  </si>
  <si>
    <t>LE SECRÉTAIRE GÉNÉRAL</t>
  </si>
  <si>
    <t>NOM DU SECRÉTAIRE GÉNÉRAL</t>
  </si>
  <si>
    <t>EMPLOI DU TEMPS 2025-2026</t>
  </si>
  <si>
    <t>© gilles.dlq Juin-Juillet 2025</t>
  </si>
  <si>
    <t>Modifications par rapport à la version antérieure (EDT2024-2025 V1.0p.xls)</t>
  </si>
  <si>
    <t>VACANCES SCOLAIRES 2025-2026</t>
  </si>
  <si>
    <t>du 18/10/2025 au 02/11/2025 inclus</t>
  </si>
  <si>
    <t>du 20/12/2025 au 04/01/2026 inclus</t>
  </si>
  <si>
    <t>du 04/07/2026 au 31/08/2026 inclus</t>
  </si>
  <si>
    <t>Normandie, Orléans-Tours, Reims, Rennes, Strasbourg</t>
  </si>
  <si>
    <t>Aix-Marseille, Amiens, Lille, Nancy-Metz, Nantes, Nice,</t>
  </si>
  <si>
    <t>du 07/02/2026 au 22/02/2026 inclus</t>
  </si>
  <si>
    <t>du 14/02/2026 au 01/03/2026 inclus</t>
  </si>
  <si>
    <t>du 04/04/2026 au 19/04/2026 inclus</t>
  </si>
  <si>
    <t>du 11/04/2026 au 26/04/2026 inclus</t>
  </si>
  <si>
    <t>du 21/02/2026 au 08/03/2026 inclus</t>
  </si>
  <si>
    <t>du 18/04/2026 au 03/05/2026 inclus</t>
  </si>
  <si>
    <t>JOURS FÉRIÉS 2025-2026</t>
  </si>
  <si>
    <t>JOURNÉE CHÔMÉE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</si>
</sst>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h]:mm:ss;@"/>
    <numFmt numFmtId="166" formatCode="dd"/>
  </numFmts>
  <fonts count="5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6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u/>
      <sz val="10"/>
      <color theme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9"/>
      <name val="Arial"/>
      <family val="2"/>
    </font>
    <font>
      <b/>
      <u/>
      <sz val="10"/>
      <color theme="0"/>
      <name val="Arial"/>
      <family val="2"/>
    </font>
    <font>
      <sz val="10"/>
      <color theme="0" tint="-0.249977111117893"/>
      <name val="Arial"/>
      <family val="2"/>
    </font>
    <font>
      <b/>
      <sz val="12"/>
      <color theme="0"/>
      <name val="Arial"/>
      <family val="2"/>
    </font>
    <font>
      <sz val="10"/>
      <name val="Symbol"/>
      <family val="1"/>
      <charset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4"/>
      <color theme="0"/>
      <name val="Arial"/>
      <family val="2"/>
    </font>
    <font>
      <i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theme="0" tint="-0.249977111117893"/>
      <name val="Arial"/>
      <family val="2"/>
    </font>
    <font>
      <sz val="6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00FF"/>
        <bgColor indexed="64"/>
      </patternFill>
    </fill>
    <fill>
      <patternFill patternType="solid">
        <fgColor rgb="FFFF00FF"/>
        <bgColor theme="0"/>
      </patternFill>
    </fill>
    <fill>
      <patternFill patternType="darkHorizontal">
        <fgColor theme="0"/>
        <bgColor rgb="FFFF00FF"/>
      </patternFill>
    </fill>
    <fill>
      <patternFill patternType="lightUp">
        <fgColor theme="0"/>
        <bgColor rgb="FFFF00FF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darkHorizontal">
        <fgColor rgb="FFFF00FF"/>
      </patternFill>
    </fill>
    <fill>
      <patternFill patternType="darkUp">
        <fgColor rgb="FFFF00FF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7" fillId="21" borderId="3" applyNumberForma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40" fillId="0" borderId="0" applyNumberFormat="0" applyFill="0" applyBorder="0" applyAlignment="0" applyProtection="0">
      <alignment vertical="top"/>
      <protection locked="0"/>
    </xf>
  </cellStyleXfs>
  <cellXfs count="476">
    <xf numFmtId="0" fontId="0" fillId="0" borderId="0" xfId="0"/>
    <xf numFmtId="0" fontId="0" fillId="0" borderId="0" xfId="0" applyAlignment="1" applyProtection="1">
      <alignment vertical="center"/>
      <protection locked="0"/>
    </xf>
    <xf numFmtId="14" fontId="1" fillId="25" borderId="36" xfId="0" applyNumberFormat="1" applyFont="1" applyFill="1" applyBorder="1" applyAlignment="1" applyProtection="1">
      <alignment horizontal="center" vertical="center"/>
      <protection locked="0"/>
    </xf>
    <xf numFmtId="14" fontId="1" fillId="25" borderId="20" xfId="0" applyNumberFormat="1" applyFont="1" applyFill="1" applyBorder="1" applyAlignment="1" applyProtection="1">
      <alignment horizontal="center" vertical="center"/>
      <protection locked="0"/>
    </xf>
    <xf numFmtId="14" fontId="1" fillId="25" borderId="37" xfId="0" applyNumberFormat="1" applyFont="1" applyFill="1" applyBorder="1" applyAlignment="1" applyProtection="1">
      <alignment horizontal="center" vertical="center"/>
      <protection locked="0"/>
    </xf>
    <xf numFmtId="0" fontId="1" fillId="25" borderId="34" xfId="0" applyFont="1" applyFill="1" applyBorder="1" applyAlignment="1" applyProtection="1">
      <alignment horizontal="center" vertical="center"/>
      <protection locked="0"/>
    </xf>
    <xf numFmtId="0" fontId="1" fillId="25" borderId="10" xfId="0" applyFont="1" applyFill="1" applyBorder="1" applyAlignment="1" applyProtection="1">
      <alignment horizontal="center" vertical="center"/>
      <protection locked="0"/>
    </xf>
    <xf numFmtId="0" fontId="1" fillId="25" borderId="27" xfId="0" applyFont="1" applyFill="1" applyBorder="1" applyAlignment="1" applyProtection="1">
      <alignment horizontal="center" vertical="center"/>
      <protection locked="0"/>
    </xf>
    <xf numFmtId="165" fontId="1" fillId="25" borderId="28" xfId="0" applyNumberFormat="1" applyFont="1" applyFill="1" applyBorder="1" applyAlignment="1" applyProtection="1">
      <alignment horizontal="right" vertical="center"/>
      <protection locked="0"/>
    </xf>
    <xf numFmtId="165" fontId="1" fillId="25" borderId="29" xfId="0" applyNumberFormat="1" applyFont="1" applyFill="1" applyBorder="1" applyAlignment="1" applyProtection="1">
      <alignment horizontal="right" vertical="center"/>
      <protection locked="0"/>
    </xf>
    <xf numFmtId="165" fontId="1" fillId="25" borderId="30" xfId="0" applyNumberFormat="1" applyFont="1" applyFill="1" applyBorder="1" applyAlignment="1" applyProtection="1">
      <alignment horizontal="right" vertical="center"/>
      <protection locked="0"/>
    </xf>
    <xf numFmtId="0" fontId="20" fillId="25" borderId="3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3" fillId="25" borderId="46" xfId="0" applyFont="1" applyFill="1" applyBorder="1" applyAlignment="1" applyProtection="1">
      <alignment vertical="center" wrapText="1"/>
      <protection locked="0"/>
    </xf>
    <xf numFmtId="0" fontId="23" fillId="25" borderId="32" xfId="0" applyFont="1" applyFill="1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/>
    </xf>
    <xf numFmtId="0" fontId="39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165" fontId="30" fillId="0" borderId="0" xfId="0" applyNumberFormat="1" applyFont="1" applyBorder="1" applyAlignment="1" applyProtection="1">
      <alignment vertical="center"/>
    </xf>
    <xf numFmtId="165" fontId="20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4" fontId="0" fillId="0" borderId="0" xfId="0" applyNumberFormat="1" applyAlignment="1" applyProtection="1">
      <alignment vertical="center"/>
    </xf>
    <xf numFmtId="4" fontId="34" fillId="0" borderId="44" xfId="0" applyNumberFormat="1" applyFont="1" applyBorder="1" applyAlignment="1" applyProtection="1">
      <alignment vertical="center"/>
    </xf>
    <xf numFmtId="0" fontId="38" fillId="0" borderId="44" xfId="0" applyFont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2" fontId="34" fillId="0" borderId="42" xfId="0" applyNumberFormat="1" applyFont="1" applyBorder="1" applyAlignment="1" applyProtection="1">
      <alignment vertical="center"/>
    </xf>
    <xf numFmtId="0" fontId="20" fillId="31" borderId="29" xfId="0" applyNumberFormat="1" applyFont="1" applyFill="1" applyBorder="1" applyAlignment="1" applyProtection="1">
      <alignment horizontal="center" vertical="center"/>
      <protection locked="0"/>
    </xf>
    <xf numFmtId="0" fontId="20" fillId="31" borderId="30" xfId="0" applyNumberFormat="1" applyFont="1" applyFill="1" applyBorder="1" applyAlignment="1" applyProtection="1">
      <alignment horizontal="center" vertical="center"/>
      <protection locked="0"/>
    </xf>
    <xf numFmtId="0" fontId="0" fillId="30" borderId="0" xfId="0" applyFill="1" applyBorder="1" applyAlignment="1" applyProtection="1">
      <alignment horizontal="center" vertical="center"/>
    </xf>
    <xf numFmtId="164" fontId="0" fillId="30" borderId="0" xfId="0" applyNumberFormat="1" applyFill="1" applyBorder="1" applyAlignment="1" applyProtection="1">
      <alignment horizontal="center" vertical="center"/>
    </xf>
    <xf numFmtId="164" fontId="7" fillId="30" borderId="10" xfId="0" applyNumberFormat="1" applyFont="1" applyFill="1" applyBorder="1" applyAlignment="1" applyProtection="1">
      <alignment horizontal="center" vertical="center"/>
    </xf>
    <xf numFmtId="164" fontId="7" fillId="30" borderId="27" xfId="0" applyNumberFormat="1" applyFont="1" applyFill="1" applyBorder="1" applyAlignment="1" applyProtection="1">
      <alignment horizontal="center" vertical="center"/>
    </xf>
    <xf numFmtId="0" fontId="23" fillId="25" borderId="11" xfId="0" applyFont="1" applyFill="1" applyBorder="1" applyAlignment="1" applyProtection="1">
      <alignment horizontal="left" vertical="center"/>
      <protection locked="0"/>
    </xf>
    <xf numFmtId="0" fontId="0" fillId="0" borderId="26" xfId="0" applyBorder="1" applyAlignment="1">
      <alignment horizontal="center" vertical="center"/>
    </xf>
    <xf numFmtId="4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49" fontId="23" fillId="25" borderId="19" xfId="0" applyNumberFormat="1" applyFont="1" applyFill="1" applyBorder="1" applyAlignment="1" applyProtection="1">
      <alignment horizontal="center" vertical="center"/>
      <protection locked="0"/>
    </xf>
    <xf numFmtId="49" fontId="40" fillId="25" borderId="19" xfId="43" applyNumberForma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23" fillId="0" borderId="0" xfId="0" applyFont="1" applyBorder="1" applyAlignment="1">
      <alignment vertical="center"/>
    </xf>
    <xf numFmtId="10" fontId="23" fillId="2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47" fillId="0" borderId="0" xfId="0" applyFont="1" applyBorder="1" applyAlignment="1">
      <alignment vertical="center"/>
    </xf>
    <xf numFmtId="0" fontId="48" fillId="40" borderId="19" xfId="0" applyFont="1" applyFill="1" applyBorder="1" applyAlignment="1">
      <alignment horizontal="center" vertical="center"/>
    </xf>
    <xf numFmtId="0" fontId="48" fillId="40" borderId="19" xfId="0" applyFont="1" applyFill="1" applyBorder="1" applyAlignment="1">
      <alignment horizontal="right" vertical="center"/>
    </xf>
    <xf numFmtId="0" fontId="48" fillId="40" borderId="46" xfId="0" applyFont="1" applyFill="1" applyBorder="1" applyAlignment="1">
      <alignment horizontal="right" vertical="center"/>
    </xf>
    <xf numFmtId="10" fontId="23" fillId="25" borderId="46" xfId="0" applyNumberFormat="1" applyFont="1" applyFill="1" applyBorder="1" applyAlignment="1" applyProtection="1">
      <alignment horizontal="center" vertical="center"/>
      <protection locked="0"/>
    </xf>
    <xf numFmtId="0" fontId="35" fillId="38" borderId="0" xfId="0" quotePrefix="1" applyFont="1" applyFill="1" applyBorder="1" applyAlignment="1">
      <alignment horizontal="center" vertical="center"/>
    </xf>
    <xf numFmtId="0" fontId="35" fillId="40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5" fillId="39" borderId="0" xfId="0" applyFont="1" applyFill="1" applyBorder="1" applyAlignment="1">
      <alignment horizontal="center" vertical="center"/>
    </xf>
    <xf numFmtId="0" fontId="35" fillId="28" borderId="0" xfId="0" applyFont="1" applyFill="1" applyBorder="1" applyAlignment="1">
      <alignment horizontal="center" vertical="center"/>
    </xf>
    <xf numFmtId="0" fontId="35" fillId="42" borderId="0" xfId="0" applyFont="1" applyFill="1" applyBorder="1" applyAlignment="1">
      <alignment horizontal="center" vertical="center"/>
    </xf>
    <xf numFmtId="0" fontId="48" fillId="39" borderId="19" xfId="0" applyFont="1" applyFill="1" applyBorder="1" applyAlignment="1">
      <alignment horizontal="center" vertical="center"/>
    </xf>
    <xf numFmtId="0" fontId="48" fillId="39" borderId="19" xfId="0" applyFont="1" applyFill="1" applyBorder="1" applyAlignment="1">
      <alignment vertical="center"/>
    </xf>
    <xf numFmtId="0" fontId="51" fillId="39" borderId="46" xfId="0" applyFont="1" applyFill="1" applyBorder="1" applyAlignment="1">
      <alignment vertical="center"/>
    </xf>
    <xf numFmtId="0" fontId="51" fillId="39" borderId="81" xfId="0" applyFont="1" applyFill="1" applyBorder="1" applyAlignment="1">
      <alignment vertical="center"/>
    </xf>
    <xf numFmtId="14" fontId="23" fillId="25" borderId="46" xfId="0" applyNumberFormat="1" applyFont="1" applyFill="1" applyBorder="1" applyAlignment="1" applyProtection="1">
      <alignment horizontal="center" vertical="center"/>
      <protection locked="0"/>
    </xf>
    <xf numFmtId="14" fontId="23" fillId="25" borderId="81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8" xfId="0" applyBorder="1" applyAlignment="1">
      <alignment vertical="center"/>
    </xf>
    <xf numFmtId="49" fontId="23" fillId="25" borderId="82" xfId="0" applyNumberFormat="1" applyFont="1" applyFill="1" applyBorder="1" applyAlignment="1" applyProtection="1">
      <alignment horizontal="center" vertical="center"/>
      <protection locked="0"/>
    </xf>
    <xf numFmtId="14" fontId="23" fillId="25" borderId="83" xfId="0" applyNumberFormat="1" applyFont="1" applyFill="1" applyBorder="1" applyAlignment="1" applyProtection="1">
      <alignment horizontal="center" vertical="center"/>
      <protection locked="0"/>
    </xf>
    <xf numFmtId="0" fontId="23" fillId="0" borderId="4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10" fontId="0" fillId="0" borderId="0" xfId="0" applyNumberFormat="1" applyBorder="1" applyAlignment="1" applyProtection="1">
      <alignment horizontal="left" vertical="center"/>
      <protection hidden="1"/>
    </xf>
    <xf numFmtId="0" fontId="23" fillId="0" borderId="74" xfId="0" applyFont="1" applyBorder="1" applyAlignment="1">
      <alignment horizontal="center" vertical="center"/>
    </xf>
    <xf numFmtId="0" fontId="0" fillId="24" borderId="27" xfId="0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164" fontId="0" fillId="25" borderId="36" xfId="0" applyNumberFormat="1" applyFill="1" applyBorder="1" applyAlignment="1" applyProtection="1">
      <alignment vertical="center"/>
      <protection locked="0"/>
    </xf>
    <xf numFmtId="164" fontId="0" fillId="24" borderId="34" xfId="0" applyNumberFormat="1" applyFill="1" applyBorder="1" applyAlignment="1" applyProtection="1">
      <alignment horizontal="center" vertical="center"/>
      <protection locked="0"/>
    </xf>
    <xf numFmtId="164" fontId="0" fillId="25" borderId="69" xfId="0" applyNumberFormat="1" applyFill="1" applyBorder="1" applyAlignment="1" applyProtection="1">
      <alignment vertical="center"/>
      <protection locked="0"/>
    </xf>
    <xf numFmtId="164" fontId="0" fillId="24" borderId="74" xfId="0" applyNumberFormat="1" applyFill="1" applyBorder="1" applyAlignment="1">
      <alignment vertical="center"/>
    </xf>
    <xf numFmtId="0" fontId="0" fillId="0" borderId="29" xfId="0" applyBorder="1" applyAlignment="1">
      <alignment horizontal="right" vertical="center"/>
    </xf>
    <xf numFmtId="164" fontId="0" fillId="25" borderId="20" xfId="0" applyNumberFormat="1" applyFill="1" applyBorder="1" applyAlignment="1" applyProtection="1">
      <alignment vertical="center"/>
      <protection locked="0"/>
    </xf>
    <xf numFmtId="164" fontId="0" fillId="24" borderId="10" xfId="0" applyNumberFormat="1" applyFill="1" applyBorder="1" applyAlignment="1" applyProtection="1">
      <alignment horizontal="center" vertical="center"/>
      <protection locked="0"/>
    </xf>
    <xf numFmtId="164" fontId="0" fillId="25" borderId="70" xfId="0" applyNumberFormat="1" applyFill="1" applyBorder="1" applyAlignment="1" applyProtection="1">
      <alignment vertical="center"/>
      <protection locked="0"/>
    </xf>
    <xf numFmtId="164" fontId="0" fillId="24" borderId="80" xfId="0" applyNumberFormat="1" applyFill="1" applyBorder="1" applyAlignment="1">
      <alignment vertical="center"/>
    </xf>
    <xf numFmtId="0" fontId="23" fillId="0" borderId="63" xfId="0" applyFont="1" applyBorder="1" applyAlignment="1">
      <alignment horizontal="right" vertical="center"/>
    </xf>
    <xf numFmtId="164" fontId="0" fillId="0" borderId="20" xfId="0" applyNumberFormat="1" applyBorder="1" applyAlignment="1" applyProtection="1">
      <alignment vertical="center"/>
      <protection hidden="1"/>
    </xf>
    <xf numFmtId="164" fontId="0" fillId="24" borderId="10" xfId="0" applyNumberFormat="1" applyFill="1" applyBorder="1" applyAlignment="1">
      <alignment horizontal="center" vertical="center"/>
    </xf>
    <xf numFmtId="164" fontId="0" fillId="0" borderId="70" xfId="0" applyNumberFormat="1" applyBorder="1" applyAlignment="1" applyProtection="1">
      <alignment vertical="center"/>
      <protection hidden="1"/>
    </xf>
    <xf numFmtId="164" fontId="0" fillId="0" borderId="71" xfId="0" applyNumberFormat="1" applyBorder="1" applyAlignment="1" applyProtection="1">
      <alignment vertical="center"/>
      <protection hidden="1"/>
    </xf>
    <xf numFmtId="165" fontId="23" fillId="0" borderId="65" xfId="0" applyNumberFormat="1" applyFont="1" applyBorder="1" applyAlignment="1" applyProtection="1">
      <alignment vertical="center"/>
      <protection hidden="1"/>
    </xf>
    <xf numFmtId="0" fontId="0" fillId="0" borderId="30" xfId="0" applyBorder="1" applyAlignment="1">
      <alignment horizontal="right" vertical="center"/>
    </xf>
    <xf numFmtId="164" fontId="0" fillId="0" borderId="64" xfId="0" applyNumberFormat="1" applyBorder="1" applyAlignment="1" applyProtection="1">
      <alignment horizontal="right" vertical="center"/>
      <protection hidden="1"/>
    </xf>
    <xf numFmtId="164" fontId="0" fillId="0" borderId="64" xfId="0" applyNumberFormat="1" applyBorder="1" applyAlignment="1">
      <alignment horizontal="center" vertical="center"/>
    </xf>
    <xf numFmtId="164" fontId="0" fillId="0" borderId="72" xfId="0" applyNumberFormat="1" applyBorder="1" applyAlignment="1" applyProtection="1">
      <alignment horizontal="left" vertical="center"/>
      <protection hidden="1"/>
    </xf>
    <xf numFmtId="164" fontId="0" fillId="0" borderId="73" xfId="0" applyNumberFormat="1" applyBorder="1" applyAlignment="1" applyProtection="1">
      <alignment horizontal="right" vertical="center"/>
      <protection hidden="1"/>
    </xf>
    <xf numFmtId="0" fontId="0" fillId="24" borderId="75" xfId="0" applyFill="1" applyBorder="1" applyAlignment="1">
      <alignment vertical="center"/>
    </xf>
    <xf numFmtId="164" fontId="0" fillId="25" borderId="74" xfId="0" applyNumberFormat="1" applyFill="1" applyBorder="1" applyAlignment="1" applyProtection="1">
      <alignment vertical="center"/>
      <protection locked="0"/>
    </xf>
    <xf numFmtId="164" fontId="0" fillId="25" borderId="80" xfId="0" applyNumberFormat="1" applyFill="1" applyBorder="1" applyAlignment="1" applyProtection="1">
      <alignment vertical="center"/>
      <protection locked="0"/>
    </xf>
    <xf numFmtId="164" fontId="0" fillId="0" borderId="25" xfId="0" applyNumberFormat="1" applyBorder="1" applyAlignment="1" applyProtection="1">
      <alignment vertical="center"/>
      <protection hidden="1"/>
    </xf>
    <xf numFmtId="164" fontId="0" fillId="0" borderId="80" xfId="0" applyNumberFormat="1" applyBorder="1" applyAlignment="1" applyProtection="1">
      <alignment vertical="center"/>
      <protection hidden="1"/>
    </xf>
    <xf numFmtId="164" fontId="0" fillId="0" borderId="68" xfId="0" applyNumberFormat="1" applyBorder="1" applyAlignment="1" applyProtection="1">
      <alignment horizontal="right" vertical="center"/>
      <protection hidden="1"/>
    </xf>
    <xf numFmtId="0" fontId="0" fillId="0" borderId="66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6" fillId="0" borderId="14" xfId="0" applyFont="1" applyBorder="1" applyAlignment="1">
      <alignment vertical="center"/>
    </xf>
    <xf numFmtId="49" fontId="23" fillId="0" borderId="0" xfId="0" applyNumberFormat="1" applyFont="1" applyBorder="1" applyAlignment="1" applyProtection="1">
      <alignment horizontal="right" vertical="center"/>
      <protection hidden="1"/>
    </xf>
    <xf numFmtId="49" fontId="23" fillId="0" borderId="0" xfId="0" applyNumberFormat="1" applyFont="1" applyBorder="1" applyAlignment="1" applyProtection="1">
      <alignment horizontal="left" vertical="center"/>
      <protection hidden="1"/>
    </xf>
    <xf numFmtId="0" fontId="0" fillId="0" borderId="1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4" fillId="0" borderId="0" xfId="0" applyFont="1" applyBorder="1" applyAlignment="1" applyProtection="1">
      <alignment vertical="center"/>
      <protection hidden="1"/>
    </xf>
    <xf numFmtId="0" fontId="26" fillId="0" borderId="0" xfId="0" applyFont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0" fillId="26" borderId="0" xfId="0" applyFill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vertical="center"/>
    </xf>
    <xf numFmtId="0" fontId="24" fillId="0" borderId="17" xfId="0" applyFont="1" applyBorder="1" applyAlignment="1" applyProtection="1">
      <alignment vertical="center"/>
      <protection hidden="1"/>
    </xf>
    <xf numFmtId="0" fontId="24" fillId="0" borderId="12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</xf>
    <xf numFmtId="0" fontId="0" fillId="0" borderId="39" xfId="0" applyBorder="1" applyAlignment="1" applyProtection="1">
      <alignment horizontal="center" vertical="center"/>
    </xf>
    <xf numFmtId="0" fontId="0" fillId="0" borderId="39" xfId="0" applyBorder="1" applyAlignment="1" applyProtection="1">
      <alignment vertical="center"/>
    </xf>
    <xf numFmtId="4" fontId="0" fillId="0" borderId="39" xfId="0" applyNumberFormat="1" applyBorder="1" applyAlignment="1" applyProtection="1">
      <alignment vertical="center"/>
    </xf>
    <xf numFmtId="0" fontId="0" fillId="0" borderId="4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65" fontId="0" fillId="0" borderId="0" xfId="0" applyNumberFormat="1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0" fontId="21" fillId="0" borderId="41" xfId="0" applyFont="1" applyBorder="1" applyAlignment="1" applyProtection="1">
      <alignment horizontal="center" vertical="center"/>
    </xf>
    <xf numFmtId="0" fontId="21" fillId="0" borderId="21" xfId="0" applyFont="1" applyBorder="1" applyAlignment="1" applyProtection="1">
      <alignment horizontal="center" vertical="center"/>
    </xf>
    <xf numFmtId="0" fontId="21" fillId="0" borderId="22" xfId="0" applyFont="1" applyBorder="1" applyAlignment="1" applyProtection="1">
      <alignment horizontal="center" vertical="center"/>
    </xf>
    <xf numFmtId="0" fontId="21" fillId="0" borderId="18" xfId="0" applyFont="1" applyBorder="1" applyAlignment="1" applyProtection="1">
      <alignment horizontal="center" vertical="center"/>
    </xf>
    <xf numFmtId="0" fontId="21" fillId="0" borderId="42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right" vertical="center"/>
    </xf>
    <xf numFmtId="165" fontId="23" fillId="0" borderId="0" xfId="0" applyNumberFormat="1" applyFont="1" applyBorder="1" applyAlignment="1" applyProtection="1">
      <alignment horizontal="center" vertical="center"/>
    </xf>
    <xf numFmtId="165" fontId="32" fillId="0" borderId="0" xfId="0" applyNumberFormat="1" applyFont="1" applyFill="1" applyBorder="1" applyAlignment="1" applyProtection="1">
      <alignment horizontal="center" vertical="center"/>
    </xf>
    <xf numFmtId="20" fontId="23" fillId="0" borderId="0" xfId="0" applyNumberFormat="1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165" fontId="27" fillId="0" borderId="19" xfId="0" applyNumberFormat="1" applyFont="1" applyBorder="1" applyAlignment="1" applyProtection="1">
      <alignment vertical="center"/>
    </xf>
    <xf numFmtId="165" fontId="23" fillId="0" borderId="19" xfId="0" applyNumberFormat="1" applyFont="1" applyBorder="1" applyAlignment="1" applyProtection="1">
      <alignment vertical="center"/>
    </xf>
    <xf numFmtId="1" fontId="27" fillId="0" borderId="0" xfId="0" applyNumberFormat="1" applyFont="1" applyFill="1" applyBorder="1" applyAlignment="1" applyProtection="1">
      <alignment horizontal="right" vertical="center"/>
    </xf>
    <xf numFmtId="1" fontId="23" fillId="0" borderId="0" xfId="0" applyNumberFormat="1" applyFont="1" applyFill="1" applyBorder="1" applyAlignment="1" applyProtection="1">
      <alignment horizontal="right" vertical="center"/>
    </xf>
    <xf numFmtId="1" fontId="25" fillId="0" borderId="0" xfId="0" applyNumberFormat="1" applyFont="1" applyFill="1" applyBorder="1" applyAlignment="1" applyProtection="1">
      <alignment horizontal="right" vertical="center"/>
    </xf>
    <xf numFmtId="4" fontId="23" fillId="0" borderId="19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right" vertical="center"/>
    </xf>
    <xf numFmtId="165" fontId="21" fillId="0" borderId="0" xfId="0" applyNumberFormat="1" applyFont="1" applyBorder="1" applyAlignment="1" applyProtection="1">
      <alignment horizontal="right" vertical="center"/>
    </xf>
    <xf numFmtId="165" fontId="21" fillId="0" borderId="0" xfId="0" applyNumberFormat="1" applyFont="1" applyFill="1" applyBorder="1" applyAlignment="1" applyProtection="1">
      <alignment horizontal="center" vertical="center"/>
    </xf>
    <xf numFmtId="165" fontId="21" fillId="0" borderId="0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left" vertical="center"/>
    </xf>
    <xf numFmtId="0" fontId="1" fillId="0" borderId="41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4" fontId="20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left" vertical="center"/>
    </xf>
    <xf numFmtId="4" fontId="25" fillId="0" borderId="0" xfId="0" applyNumberFormat="1" applyFont="1" applyFill="1" applyBorder="1" applyAlignment="1" applyProtection="1">
      <alignment horizontal="center" vertical="center"/>
    </xf>
    <xf numFmtId="0" fontId="23" fillId="0" borderId="57" xfId="0" applyFont="1" applyFill="1" applyBorder="1" applyAlignment="1" applyProtection="1">
      <alignment horizontal="left" vertical="center"/>
    </xf>
    <xf numFmtId="0" fontId="0" fillId="0" borderId="49" xfId="0" applyFill="1" applyBorder="1" applyAlignment="1" applyProtection="1">
      <alignment horizontal="center" vertical="center"/>
    </xf>
    <xf numFmtId="4" fontId="25" fillId="0" borderId="49" xfId="0" applyNumberFormat="1" applyFont="1" applyFill="1" applyBorder="1" applyAlignment="1" applyProtection="1">
      <alignment horizontal="center" vertical="center"/>
    </xf>
    <xf numFmtId="10" fontId="2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23" fillId="0" borderId="55" xfId="0" applyFont="1" applyBorder="1" applyAlignment="1" applyProtection="1">
      <alignment vertical="center"/>
    </xf>
    <xf numFmtId="0" fontId="23" fillId="0" borderId="56" xfId="0" applyFont="1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23" fillId="0" borderId="57" xfId="0" applyFont="1" applyBorder="1" applyAlignment="1" applyProtection="1">
      <alignment vertical="center"/>
    </xf>
    <xf numFmtId="0" fontId="23" fillId="0" borderId="49" xfId="0" applyFont="1" applyBorder="1" applyAlignment="1" applyProtection="1">
      <alignment vertical="center"/>
    </xf>
    <xf numFmtId="0" fontId="0" fillId="0" borderId="49" xfId="0" applyBorder="1" applyAlignment="1" applyProtection="1">
      <alignment vertical="center"/>
    </xf>
    <xf numFmtId="0" fontId="0" fillId="0" borderId="49" xfId="0" applyBorder="1" applyAlignment="1" applyProtection="1">
      <alignment horizontal="center" vertical="center"/>
    </xf>
    <xf numFmtId="0" fontId="23" fillId="0" borderId="21" xfId="0" applyFont="1" applyBorder="1" applyAlignment="1" applyProtection="1">
      <alignment horizontal="left" vertical="center"/>
    </xf>
    <xf numFmtId="0" fontId="23" fillId="0" borderId="22" xfId="0" applyFont="1" applyBorder="1" applyAlignment="1" applyProtection="1">
      <alignment vertical="center"/>
    </xf>
    <xf numFmtId="165" fontId="23" fillId="0" borderId="23" xfId="0" applyNumberFormat="1" applyFont="1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31" fillId="0" borderId="0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vertical="center"/>
    </xf>
    <xf numFmtId="165" fontId="29" fillId="0" borderId="0" xfId="0" applyNumberFormat="1" applyFont="1" applyBorder="1" applyAlignment="1" applyProtection="1">
      <alignment vertical="center"/>
    </xf>
    <xf numFmtId="0" fontId="0" fillId="0" borderId="15" xfId="0" applyBorder="1" applyAlignment="1" applyProtection="1">
      <alignment horizontal="center" vertical="center"/>
    </xf>
    <xf numFmtId="0" fontId="23" fillId="0" borderId="58" xfId="0" applyFont="1" applyBorder="1" applyAlignment="1" applyProtection="1">
      <alignment vertical="center"/>
    </xf>
    <xf numFmtId="0" fontId="23" fillId="0" borderId="51" xfId="0" applyFont="1" applyBorder="1" applyAlignment="1" applyProtection="1">
      <alignment vertical="center"/>
    </xf>
    <xf numFmtId="0" fontId="0" fillId="0" borderId="51" xfId="0" applyBorder="1" applyAlignment="1" applyProtection="1">
      <alignment horizontal="center" vertical="center"/>
    </xf>
    <xf numFmtId="0" fontId="0" fillId="0" borderId="51" xfId="0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4" fontId="0" fillId="0" borderId="56" xfId="0" applyNumberFormat="1" applyBorder="1" applyAlignment="1" applyProtection="1">
      <alignment vertical="center"/>
    </xf>
    <xf numFmtId="0" fontId="0" fillId="0" borderId="56" xfId="0" applyBorder="1" applyAlignment="1" applyProtection="1">
      <alignment vertical="center"/>
    </xf>
    <xf numFmtId="21" fontId="34" fillId="0" borderId="60" xfId="0" applyNumberFormat="1" applyFont="1" applyBorder="1" applyAlignment="1" applyProtection="1">
      <alignment vertical="center"/>
    </xf>
    <xf numFmtId="0" fontId="23" fillId="0" borderId="59" xfId="0" applyFont="1" applyBorder="1" applyAlignment="1" applyProtection="1">
      <alignment vertical="center"/>
    </xf>
    <xf numFmtId="0" fontId="23" fillId="0" borderId="53" xfId="0" applyFont="1" applyBorder="1" applyAlignment="1" applyProtection="1">
      <alignment vertical="center"/>
    </xf>
    <xf numFmtId="0" fontId="0" fillId="0" borderId="53" xfId="0" applyBorder="1" applyAlignment="1" applyProtection="1">
      <alignment horizontal="center" vertical="center"/>
    </xf>
    <xf numFmtId="0" fontId="0" fillId="0" borderId="53" xfId="0" applyBorder="1" applyAlignment="1" applyProtection="1">
      <alignment vertical="center"/>
    </xf>
    <xf numFmtId="0" fontId="0" fillId="25" borderId="12" xfId="0" applyFill="1" applyBorder="1" applyAlignment="1" applyProtection="1">
      <alignment horizontal="center" vertical="center"/>
      <protection locked="0"/>
    </xf>
    <xf numFmtId="0" fontId="0" fillId="25" borderId="12" xfId="0" applyFill="1" applyBorder="1" applyAlignment="1" applyProtection="1">
      <alignment vertical="center"/>
      <protection locked="0"/>
    </xf>
    <xf numFmtId="4" fontId="0" fillId="25" borderId="13" xfId="0" applyNumberFormat="1" applyFill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</xf>
    <xf numFmtId="4" fontId="0" fillId="0" borderId="17" xfId="0" applyNumberFormat="1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34" fillId="0" borderId="0" xfId="0" applyFont="1" applyBorder="1" applyAlignment="1" applyProtection="1">
      <alignment horizontal="center" vertical="center"/>
    </xf>
    <xf numFmtId="0" fontId="23" fillId="0" borderId="12" xfId="0" applyFont="1" applyBorder="1" applyAlignment="1" applyProtection="1">
      <alignment vertical="center"/>
    </xf>
    <xf numFmtId="4" fontId="0" fillId="0" borderId="12" xfId="0" applyNumberForma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2" xfId="0" applyBorder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23" fillId="0" borderId="0" xfId="0" applyFont="1" applyBorder="1" applyAlignment="1" applyProtection="1">
      <alignment vertical="center"/>
    </xf>
    <xf numFmtId="0" fontId="0" fillId="35" borderId="10" xfId="0" applyFill="1" applyBorder="1" applyAlignment="1" applyProtection="1">
      <alignment horizontal="center" vertical="center"/>
    </xf>
    <xf numFmtId="0" fontId="0" fillId="34" borderId="10" xfId="0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23" fillId="0" borderId="12" xfId="0" applyFont="1" applyBorder="1" applyAlignment="1" applyProtection="1">
      <alignment horizontal="center" vertical="center"/>
    </xf>
    <xf numFmtId="0" fontId="26" fillId="0" borderId="11" xfId="0" applyFont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0" borderId="13" xfId="0" applyBorder="1" applyAlignment="1" applyProtection="1">
      <alignment vertical="center"/>
    </xf>
    <xf numFmtId="0" fontId="26" fillId="0" borderId="14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left" vertical="center"/>
    </xf>
    <xf numFmtId="0" fontId="0" fillId="0" borderId="18" xfId="0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0" fontId="0" fillId="0" borderId="44" xfId="0" applyBorder="1" applyAlignment="1" applyProtection="1">
      <alignment horizontal="center" vertical="center"/>
    </xf>
    <xf numFmtId="0" fontId="0" fillId="0" borderId="44" xfId="0" applyBorder="1" applyAlignment="1" applyProtection="1">
      <alignment vertical="center"/>
    </xf>
    <xf numFmtId="0" fontId="0" fillId="0" borderId="44" xfId="0" applyBorder="1" applyAlignment="1" applyProtection="1">
      <alignment horizontal="left" vertical="center"/>
    </xf>
    <xf numFmtId="0" fontId="24" fillId="0" borderId="44" xfId="0" applyFont="1" applyBorder="1" applyAlignment="1" applyProtection="1">
      <alignment vertical="center"/>
    </xf>
    <xf numFmtId="0" fontId="0" fillId="0" borderId="45" xfId="0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23" fillId="0" borderId="44" xfId="0" applyFont="1" applyBorder="1" applyAlignment="1" applyProtection="1">
      <alignment vertical="center"/>
    </xf>
    <xf numFmtId="0" fontId="23" fillId="0" borderId="44" xfId="0" applyFont="1" applyBorder="1" applyAlignment="1" applyProtection="1">
      <alignment horizontal="left" vertical="center"/>
    </xf>
    <xf numFmtId="0" fontId="23" fillId="0" borderId="44" xfId="0" applyFont="1" applyBorder="1" applyAlignment="1" applyProtection="1">
      <alignment horizontal="right" vertical="center"/>
    </xf>
    <xf numFmtId="0" fontId="1" fillId="0" borderId="44" xfId="0" applyFont="1" applyBorder="1" applyAlignment="1" applyProtection="1">
      <alignment horizontal="left" vertical="center"/>
    </xf>
    <xf numFmtId="0" fontId="24" fillId="0" borderId="12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38" fillId="0" borderId="0" xfId="0" applyFont="1" applyBorder="1" applyAlignment="1" applyProtection="1">
      <alignment vertical="center"/>
    </xf>
    <xf numFmtId="4" fontId="34" fillId="0" borderId="0" xfId="0" applyNumberFormat="1" applyFont="1" applyBorder="1" applyAlignment="1" applyProtection="1">
      <alignment vertical="center"/>
    </xf>
    <xf numFmtId="0" fontId="0" fillId="25" borderId="0" xfId="0" applyFill="1" applyBorder="1" applyAlignment="1" applyProtection="1">
      <alignment vertical="center"/>
    </xf>
    <xf numFmtId="0" fontId="0" fillId="26" borderId="0" xfId="0" applyFill="1" applyBorder="1" applyAlignment="1" applyProtection="1">
      <alignment vertical="center"/>
    </xf>
    <xf numFmtId="0" fontId="0" fillId="0" borderId="17" xfId="0" applyNumberFormat="1" applyBorder="1" applyAlignment="1" applyProtection="1">
      <alignment vertical="center"/>
    </xf>
    <xf numFmtId="0" fontId="0" fillId="0" borderId="17" xfId="0" applyNumberFormat="1" applyBorder="1" applyAlignment="1" applyProtection="1">
      <alignment horizontal="center" vertical="center"/>
    </xf>
    <xf numFmtId="166" fontId="1" fillId="30" borderId="25" xfId="0" applyNumberFormat="1" applyFont="1" applyFill="1" applyBorder="1" applyAlignment="1" applyProtection="1">
      <alignment horizontal="center" vertical="center"/>
    </xf>
    <xf numFmtId="166" fontId="1" fillId="30" borderId="26" xfId="0" applyNumberFormat="1" applyFont="1" applyFill="1" applyBorder="1" applyAlignment="1" applyProtection="1">
      <alignment horizontal="center" vertical="center"/>
    </xf>
    <xf numFmtId="166" fontId="30" fillId="30" borderId="10" xfId="0" applyNumberFormat="1" applyFont="1" applyFill="1" applyBorder="1" applyAlignment="1" applyProtection="1">
      <alignment horizontal="center" vertical="center"/>
    </xf>
    <xf numFmtId="166" fontId="30" fillId="30" borderId="27" xfId="0" applyNumberFormat="1" applyFont="1" applyFill="1" applyBorder="1" applyAlignment="1" applyProtection="1">
      <alignment horizontal="center" vertical="center"/>
    </xf>
    <xf numFmtId="0" fontId="45" fillId="0" borderId="39" xfId="0" applyFont="1" applyBorder="1" applyAlignment="1" applyProtection="1">
      <alignment horizontal="center" vertical="center"/>
    </xf>
    <xf numFmtId="0" fontId="45" fillId="0" borderId="39" xfId="0" applyFont="1" applyBorder="1" applyAlignment="1" applyProtection="1">
      <alignment vertical="center"/>
    </xf>
    <xf numFmtId="0" fontId="45" fillId="0" borderId="0" xfId="0" applyFont="1" applyBorder="1" applyAlignment="1" applyProtection="1">
      <alignment horizontal="center" vertical="center"/>
    </xf>
    <xf numFmtId="0" fontId="45" fillId="0" borderId="0" xfId="0" applyFont="1" applyAlignment="1" applyProtection="1">
      <alignment vertical="center"/>
    </xf>
    <xf numFmtId="0" fontId="45" fillId="0" borderId="0" xfId="0" applyFont="1" applyBorder="1" applyAlignment="1" applyProtection="1">
      <alignment vertical="center"/>
    </xf>
    <xf numFmtId="0" fontId="0" fillId="36" borderId="10" xfId="0" applyFill="1" applyBorder="1" applyAlignment="1" applyProtection="1">
      <alignment horizontal="left" vertical="center"/>
    </xf>
    <xf numFmtId="0" fontId="35" fillId="45" borderId="0" xfId="0" applyFont="1" applyFill="1" applyBorder="1" applyAlignment="1">
      <alignment horizontal="center" vertical="center"/>
    </xf>
    <xf numFmtId="21" fontId="52" fillId="0" borderId="0" xfId="0" applyNumberFormat="1" applyFont="1" applyBorder="1" applyAlignment="1" applyProtection="1">
      <alignment horizontal="center" vertical="center"/>
    </xf>
    <xf numFmtId="21" fontId="52" fillId="0" borderId="0" xfId="0" applyNumberFormat="1" applyFont="1" applyBorder="1" applyAlignment="1" applyProtection="1">
      <alignment vertical="center"/>
    </xf>
    <xf numFmtId="0" fontId="34" fillId="0" borderId="1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9" fontId="34" fillId="0" borderId="0" xfId="0" applyNumberFormat="1" applyFont="1" applyBorder="1" applyAlignment="1">
      <alignment horizontal="left" vertical="center"/>
    </xf>
    <xf numFmtId="10" fontId="34" fillId="0" borderId="0" xfId="0" applyNumberFormat="1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34" fillId="44" borderId="84" xfId="0" applyFont="1" applyFill="1" applyBorder="1" applyAlignment="1">
      <alignment vertical="center"/>
    </xf>
    <xf numFmtId="0" fontId="34" fillId="44" borderId="85" xfId="0" applyFont="1" applyFill="1" applyBorder="1" applyAlignment="1">
      <alignment vertical="center"/>
    </xf>
    <xf numFmtId="0" fontId="34" fillId="44" borderId="86" xfId="0" applyFont="1" applyFill="1" applyBorder="1" applyAlignment="1">
      <alignment vertical="center"/>
    </xf>
    <xf numFmtId="0" fontId="34" fillId="44" borderId="87" xfId="0" applyFont="1" applyFill="1" applyBorder="1" applyAlignment="1">
      <alignment vertical="center"/>
    </xf>
    <xf numFmtId="0" fontId="34" fillId="44" borderId="88" xfId="0" applyFont="1" applyFill="1" applyBorder="1" applyAlignment="1">
      <alignment vertical="center"/>
    </xf>
    <xf numFmtId="0" fontId="34" fillId="44" borderId="89" xfId="0" applyFont="1" applyFill="1" applyBorder="1" applyAlignment="1">
      <alignment vertical="center"/>
    </xf>
    <xf numFmtId="0" fontId="34" fillId="43" borderId="84" xfId="0" applyFont="1" applyFill="1" applyBorder="1" applyAlignment="1">
      <alignment vertical="center"/>
    </xf>
    <xf numFmtId="0" fontId="34" fillId="43" borderId="85" xfId="0" applyFont="1" applyFill="1" applyBorder="1" applyAlignment="1">
      <alignment vertical="center"/>
    </xf>
    <xf numFmtId="0" fontId="34" fillId="43" borderId="86" xfId="0" applyFont="1" applyFill="1" applyBorder="1" applyAlignment="1">
      <alignment vertical="center"/>
    </xf>
    <xf numFmtId="0" fontId="34" fillId="43" borderId="87" xfId="0" applyFont="1" applyFill="1" applyBorder="1" applyAlignment="1">
      <alignment vertical="center"/>
    </xf>
    <xf numFmtId="0" fontId="34" fillId="43" borderId="88" xfId="0" applyFont="1" applyFill="1" applyBorder="1" applyAlignment="1">
      <alignment vertical="center"/>
    </xf>
    <xf numFmtId="0" fontId="34" fillId="43" borderId="89" xfId="0" applyFont="1" applyFill="1" applyBorder="1" applyAlignment="1">
      <alignment vertical="center"/>
    </xf>
    <xf numFmtId="0" fontId="34" fillId="27" borderId="84" xfId="0" applyFont="1" applyFill="1" applyBorder="1" applyAlignment="1">
      <alignment vertical="center"/>
    </xf>
    <xf numFmtId="0" fontId="34" fillId="27" borderId="85" xfId="0" applyFont="1" applyFill="1" applyBorder="1" applyAlignment="1">
      <alignment vertical="center"/>
    </xf>
    <xf numFmtId="0" fontId="34" fillId="27" borderId="86" xfId="0" applyFont="1" applyFill="1" applyBorder="1" applyAlignment="1">
      <alignment vertical="center"/>
    </xf>
    <xf numFmtId="0" fontId="34" fillId="27" borderId="87" xfId="0" applyFont="1" applyFill="1" applyBorder="1" applyAlignment="1">
      <alignment vertical="center"/>
    </xf>
    <xf numFmtId="0" fontId="34" fillId="27" borderId="88" xfId="0" applyFont="1" applyFill="1" applyBorder="1" applyAlignment="1">
      <alignment vertical="center"/>
    </xf>
    <xf numFmtId="0" fontId="34" fillId="27" borderId="89" xfId="0" applyFont="1" applyFill="1" applyBorder="1" applyAlignment="1">
      <alignment vertical="center"/>
    </xf>
    <xf numFmtId="0" fontId="34" fillId="32" borderId="86" xfId="0" applyFont="1" applyFill="1" applyBorder="1"/>
    <xf numFmtId="14" fontId="34" fillId="32" borderId="87" xfId="0" applyNumberFormat="1" applyFont="1" applyFill="1" applyBorder="1"/>
    <xf numFmtId="0" fontId="34" fillId="32" borderId="88" xfId="0" applyFont="1" applyFill="1" applyBorder="1"/>
    <xf numFmtId="14" fontId="34" fillId="32" borderId="89" xfId="0" applyNumberFormat="1" applyFont="1" applyFill="1" applyBorder="1"/>
    <xf numFmtId="0" fontId="34" fillId="32" borderId="90" xfId="0" applyFont="1" applyFill="1" applyBorder="1"/>
    <xf numFmtId="14" fontId="34" fillId="32" borderId="91" xfId="0" applyNumberFormat="1" applyFont="1" applyFill="1" applyBorder="1"/>
    <xf numFmtId="164" fontId="7" fillId="46" borderId="10" xfId="0" applyNumberFormat="1" applyFont="1" applyFill="1" applyBorder="1" applyAlignment="1" applyProtection="1">
      <alignment horizontal="center" vertical="center"/>
    </xf>
    <xf numFmtId="0" fontId="34" fillId="32" borderId="21" xfId="0" applyFont="1" applyFill="1" applyBorder="1"/>
    <xf numFmtId="14" fontId="34" fillId="32" borderId="23" xfId="0" applyNumberFormat="1" applyFont="1" applyFill="1" applyBorder="1"/>
    <xf numFmtId="0" fontId="54" fillId="0" borderId="41" xfId="0" applyFont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165" fontId="56" fillId="0" borderId="0" xfId="0" applyNumberFormat="1" applyFont="1" applyBorder="1" applyAlignment="1" applyProtection="1">
      <alignment horizontal="right" vertical="center"/>
    </xf>
    <xf numFmtId="49" fontId="57" fillId="0" borderId="0" xfId="0" applyNumberFormat="1" applyFont="1" applyBorder="1" applyAlignment="1" applyProtection="1">
      <alignment horizontal="right" vertical="center"/>
    </xf>
    <xf numFmtId="1" fontId="20" fillId="0" borderId="0" xfId="0" applyNumberFormat="1" applyFont="1" applyFill="1" applyBorder="1" applyAlignment="1" applyProtection="1">
      <alignment horizontal="right" vertical="center"/>
    </xf>
    <xf numFmtId="0" fontId="54" fillId="0" borderId="0" xfId="0" applyFont="1" applyBorder="1" applyAlignment="1" applyProtection="1">
      <alignment horizontal="left" vertical="center"/>
    </xf>
    <xf numFmtId="166" fontId="1" fillId="33" borderId="25" xfId="0" applyNumberFormat="1" applyFont="1" applyFill="1" applyBorder="1" applyAlignment="1" applyProtection="1">
      <alignment horizontal="center" vertical="center"/>
    </xf>
    <xf numFmtId="164" fontId="7" fillId="47" borderId="10" xfId="0" applyNumberFormat="1" applyFont="1" applyFill="1" applyBorder="1" applyAlignment="1" applyProtection="1">
      <alignment horizontal="center" vertical="center"/>
    </xf>
    <xf numFmtId="166" fontId="1" fillId="0" borderId="25" xfId="0" applyNumberFormat="1" applyFont="1" applyFill="1" applyBorder="1" applyAlignment="1" applyProtection="1">
      <alignment horizontal="center" vertical="center"/>
    </xf>
    <xf numFmtId="166" fontId="1" fillId="32" borderId="25" xfId="0" applyNumberFormat="1" applyFont="1" applyFill="1" applyBorder="1" applyAlignment="1" applyProtection="1">
      <alignment horizontal="center" vertical="center"/>
    </xf>
    <xf numFmtId="164" fontId="7" fillId="30" borderId="92" xfId="0" applyNumberFormat="1" applyFont="1" applyFill="1" applyBorder="1" applyAlignment="1" applyProtection="1">
      <alignment horizontal="center" vertical="center"/>
    </xf>
    <xf numFmtId="164" fontId="0" fillId="30" borderId="22" xfId="0" applyNumberFormat="1" applyFill="1" applyBorder="1" applyAlignment="1" applyProtection="1">
      <alignment horizontal="center" vertical="center"/>
    </xf>
    <xf numFmtId="0" fontId="0" fillId="30" borderId="22" xfId="0" applyFill="1" applyBorder="1" applyAlignment="1" applyProtection="1">
      <alignment horizontal="center" vertical="center"/>
    </xf>
    <xf numFmtId="0" fontId="0" fillId="30" borderId="12" xfId="0" applyFill="1" applyBorder="1" applyAlignment="1" applyProtection="1">
      <alignment horizontal="center" vertical="center"/>
    </xf>
    <xf numFmtId="166" fontId="1" fillId="0" borderId="26" xfId="0" applyNumberFormat="1" applyFont="1" applyFill="1" applyBorder="1" applyAlignment="1" applyProtection="1">
      <alignment horizontal="center" vertical="center"/>
    </xf>
    <xf numFmtId="0" fontId="0" fillId="0" borderId="27" xfId="0" applyBorder="1" applyAlignment="1" applyProtection="1">
      <alignment vertical="center"/>
      <protection locked="0"/>
    </xf>
    <xf numFmtId="0" fontId="36" fillId="38" borderId="38" xfId="0" applyFont="1" applyFill="1" applyBorder="1" applyAlignment="1">
      <alignment horizontal="center" vertical="center"/>
    </xf>
    <xf numFmtId="0" fontId="36" fillId="38" borderId="39" xfId="0" applyFont="1" applyFill="1" applyBorder="1" applyAlignment="1">
      <alignment vertical="center"/>
    </xf>
    <xf numFmtId="0" fontId="36" fillId="38" borderId="40" xfId="0" applyFont="1" applyFill="1" applyBorder="1" applyAlignment="1">
      <alignment vertical="center"/>
    </xf>
    <xf numFmtId="0" fontId="36" fillId="38" borderId="43" xfId="0" applyFont="1" applyFill="1" applyBorder="1" applyAlignment="1">
      <alignment vertical="center"/>
    </xf>
    <xf numFmtId="0" fontId="36" fillId="38" borderId="44" xfId="0" applyFont="1" applyFill="1" applyBorder="1" applyAlignment="1">
      <alignment vertical="center"/>
    </xf>
    <xf numFmtId="0" fontId="36" fillId="38" borderId="45" xfId="0" applyFont="1" applyFill="1" applyBorder="1" applyAlignment="1">
      <alignment vertical="center"/>
    </xf>
    <xf numFmtId="0" fontId="36" fillId="37" borderId="38" xfId="0" applyFont="1" applyFill="1" applyBorder="1" applyAlignment="1">
      <alignment horizontal="center" vertical="center"/>
    </xf>
    <xf numFmtId="0" fontId="36" fillId="37" borderId="39" xfId="0" applyFont="1" applyFill="1" applyBorder="1" applyAlignment="1">
      <alignment vertical="center"/>
    </xf>
    <xf numFmtId="0" fontId="36" fillId="37" borderId="40" xfId="0" applyFont="1" applyFill="1" applyBorder="1" applyAlignment="1">
      <alignment vertical="center"/>
    </xf>
    <xf numFmtId="0" fontId="36" fillId="37" borderId="43" xfId="0" applyFont="1" applyFill="1" applyBorder="1" applyAlignment="1">
      <alignment vertical="center"/>
    </xf>
    <xf numFmtId="0" fontId="36" fillId="37" borderId="44" xfId="0" applyFont="1" applyFill="1" applyBorder="1" applyAlignment="1">
      <alignment vertical="center"/>
    </xf>
    <xf numFmtId="0" fontId="36" fillId="37" borderId="45" xfId="0" applyFont="1" applyFill="1" applyBorder="1" applyAlignment="1">
      <alignment vertical="center"/>
    </xf>
    <xf numFmtId="0" fontId="45" fillId="0" borderId="62" xfId="0" applyFont="1" applyBorder="1" applyAlignment="1">
      <alignment horizontal="right" vertical="center"/>
    </xf>
    <xf numFmtId="0" fontId="46" fillId="38" borderId="21" xfId="0" applyFont="1" applyFill="1" applyBorder="1" applyAlignment="1">
      <alignment horizontal="center" vertical="center"/>
    </xf>
    <xf numFmtId="0" fontId="1" fillId="38" borderId="23" xfId="0" applyFont="1" applyFill="1" applyBorder="1" applyAlignment="1">
      <alignment vertical="center"/>
    </xf>
    <xf numFmtId="0" fontId="46" fillId="40" borderId="21" xfId="0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49" fillId="40" borderId="55" xfId="0" applyFont="1" applyFill="1" applyBorder="1" applyAlignment="1">
      <alignment vertical="center" wrapText="1"/>
    </xf>
    <xf numFmtId="0" fontId="49" fillId="40" borderId="60" xfId="0" applyFont="1" applyFill="1" applyBorder="1" applyAlignment="1">
      <alignment vertical="center" wrapText="1"/>
    </xf>
    <xf numFmtId="0" fontId="34" fillId="40" borderId="16" xfId="0" applyFont="1" applyFill="1" applyBorder="1" applyAlignment="1">
      <alignment vertical="center"/>
    </xf>
    <xf numFmtId="0" fontId="34" fillId="40" borderId="18" xfId="0" applyFont="1" applyFill="1" applyBorder="1" applyAlignment="1">
      <alignment vertical="center"/>
    </xf>
    <xf numFmtId="0" fontId="36" fillId="40" borderId="38" xfId="0" applyFont="1" applyFill="1" applyBorder="1" applyAlignment="1">
      <alignment horizontal="center" vertical="center"/>
    </xf>
    <xf numFmtId="0" fontId="36" fillId="40" borderId="39" xfId="0" applyFont="1" applyFill="1" applyBorder="1" applyAlignment="1">
      <alignment vertical="center"/>
    </xf>
    <xf numFmtId="0" fontId="36" fillId="40" borderId="40" xfId="0" applyFont="1" applyFill="1" applyBorder="1" applyAlignment="1">
      <alignment vertical="center"/>
    </xf>
    <xf numFmtId="0" fontId="36" fillId="40" borderId="43" xfId="0" applyFont="1" applyFill="1" applyBorder="1" applyAlignment="1">
      <alignment vertical="center"/>
    </xf>
    <xf numFmtId="0" fontId="36" fillId="40" borderId="44" xfId="0" applyFont="1" applyFill="1" applyBorder="1" applyAlignment="1">
      <alignment vertical="center"/>
    </xf>
    <xf numFmtId="0" fontId="36" fillId="40" borderId="45" xfId="0" applyFont="1" applyFill="1" applyBorder="1" applyAlignment="1">
      <alignment vertical="center"/>
    </xf>
    <xf numFmtId="0" fontId="48" fillId="40" borderId="31" xfId="0" applyFont="1" applyFill="1" applyBorder="1" applyAlignment="1">
      <alignment horizontal="center" vertical="center"/>
    </xf>
    <xf numFmtId="0" fontId="48" fillId="40" borderId="32" xfId="0" applyFont="1" applyFill="1" applyBorder="1" applyAlignment="1">
      <alignment horizontal="center" vertical="center"/>
    </xf>
    <xf numFmtId="0" fontId="46" fillId="39" borderId="21" xfId="0" applyFont="1" applyFill="1" applyBorder="1" applyAlignment="1">
      <alignment horizontal="center" vertical="center"/>
    </xf>
    <xf numFmtId="0" fontId="1" fillId="39" borderId="23" xfId="0" applyFont="1" applyFill="1" applyBorder="1" applyAlignment="1">
      <alignment vertical="center"/>
    </xf>
    <xf numFmtId="0" fontId="36" fillId="39" borderId="38" xfId="0" applyFont="1" applyFill="1" applyBorder="1" applyAlignment="1">
      <alignment horizontal="center" vertical="center"/>
    </xf>
    <xf numFmtId="0" fontId="36" fillId="39" borderId="39" xfId="0" applyFont="1" applyFill="1" applyBorder="1" applyAlignment="1">
      <alignment vertical="center"/>
    </xf>
    <xf numFmtId="0" fontId="36" fillId="39" borderId="40" xfId="0" applyFont="1" applyFill="1" applyBorder="1" applyAlignment="1">
      <alignment vertical="center"/>
    </xf>
    <xf numFmtId="0" fontId="36" fillId="39" borderId="43" xfId="0" applyFont="1" applyFill="1" applyBorder="1" applyAlignment="1">
      <alignment vertical="center"/>
    </xf>
    <xf numFmtId="0" fontId="36" fillId="39" borderId="44" xfId="0" applyFont="1" applyFill="1" applyBorder="1" applyAlignment="1">
      <alignment vertical="center"/>
    </xf>
    <xf numFmtId="0" fontId="36" fillId="39" borderId="45" xfId="0" applyFont="1" applyFill="1" applyBorder="1" applyAlignment="1">
      <alignment vertical="center"/>
    </xf>
    <xf numFmtId="0" fontId="36" fillId="28" borderId="38" xfId="0" applyFont="1" applyFill="1" applyBorder="1" applyAlignment="1">
      <alignment horizontal="center" vertical="center"/>
    </xf>
    <xf numFmtId="0" fontId="0" fillId="28" borderId="39" xfId="0" applyFill="1" applyBorder="1" applyAlignment="1">
      <alignment vertical="center"/>
    </xf>
    <xf numFmtId="0" fontId="0" fillId="28" borderId="40" xfId="0" applyFill="1" applyBorder="1" applyAlignment="1">
      <alignment vertical="center"/>
    </xf>
    <xf numFmtId="0" fontId="0" fillId="28" borderId="43" xfId="0" applyFill="1" applyBorder="1" applyAlignment="1">
      <alignment vertical="center"/>
    </xf>
    <xf numFmtId="0" fontId="0" fillId="28" borderId="44" xfId="0" applyFill="1" applyBorder="1" applyAlignment="1">
      <alignment vertical="center"/>
    </xf>
    <xf numFmtId="0" fontId="0" fillId="28" borderId="45" xfId="0" applyFill="1" applyBorder="1" applyAlignment="1">
      <alignment vertical="center"/>
    </xf>
    <xf numFmtId="0" fontId="0" fillId="37" borderId="39" xfId="0" applyFill="1" applyBorder="1" applyAlignment="1">
      <alignment vertical="center"/>
    </xf>
    <xf numFmtId="0" fontId="0" fillId="37" borderId="40" xfId="0" applyFill="1" applyBorder="1" applyAlignment="1">
      <alignment vertical="center"/>
    </xf>
    <xf numFmtId="0" fontId="0" fillId="37" borderId="43" xfId="0" applyFill="1" applyBorder="1" applyAlignment="1">
      <alignment vertical="center"/>
    </xf>
    <xf numFmtId="0" fontId="0" fillId="37" borderId="44" xfId="0" applyFill="1" applyBorder="1" applyAlignment="1">
      <alignment vertical="center"/>
    </xf>
    <xf numFmtId="0" fontId="0" fillId="37" borderId="45" xfId="0" applyFill="1" applyBorder="1" applyAlignment="1">
      <alignment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vertical="center"/>
    </xf>
    <xf numFmtId="49" fontId="23" fillId="0" borderId="0" xfId="0" applyNumberFormat="1" applyFont="1" applyBorder="1" applyAlignment="1">
      <alignment horizontal="center" vertical="center"/>
    </xf>
    <xf numFmtId="0" fontId="23" fillId="0" borderId="0" xfId="0" applyNumberFormat="1" applyFont="1" applyBorder="1" applyAlignment="1">
      <alignment vertical="center"/>
    </xf>
    <xf numFmtId="0" fontId="23" fillId="0" borderId="0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vertical="center"/>
      <protection hidden="1"/>
    </xf>
    <xf numFmtId="0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1" fillId="0" borderId="0" xfId="0" applyNumberFormat="1" applyFont="1" applyBorder="1" applyAlignment="1" applyProtection="1">
      <alignment vertical="center"/>
      <protection hidden="1"/>
    </xf>
    <xf numFmtId="0" fontId="45" fillId="0" borderId="62" xfId="0" applyFont="1" applyBorder="1" applyAlignment="1" applyProtection="1">
      <alignment horizontal="right" vertical="center"/>
    </xf>
    <xf numFmtId="165" fontId="21" fillId="0" borderId="21" xfId="0" applyNumberFormat="1" applyFont="1" applyFill="1" applyBorder="1" applyAlignment="1" applyProtection="1">
      <alignment horizontal="right" vertical="center"/>
    </xf>
    <xf numFmtId="165" fontId="23" fillId="0" borderId="23" xfId="0" applyNumberFormat="1" applyFont="1" applyBorder="1" applyAlignment="1" applyProtection="1">
      <alignment horizontal="right" vertical="center"/>
    </xf>
    <xf numFmtId="0" fontId="21" fillId="0" borderId="33" xfId="0" applyFont="1" applyBorder="1" applyAlignment="1" applyProtection="1">
      <alignment horizontal="center" vertical="center"/>
    </xf>
    <xf numFmtId="0" fontId="21" fillId="0" borderId="34" xfId="0" applyFon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3" xfId="0" applyBorder="1" applyAlignment="1">
      <alignment vertical="center"/>
    </xf>
    <xf numFmtId="10" fontId="7" fillId="0" borderId="49" xfId="0" applyNumberFormat="1" applyFont="1" applyFill="1" applyBorder="1" applyAlignment="1" applyProtection="1">
      <alignment horizontal="right" vertical="center"/>
    </xf>
    <xf numFmtId="0" fontId="7" fillId="0" borderId="50" xfId="0" applyFont="1" applyBorder="1" applyAlignment="1" applyProtection="1">
      <alignment horizontal="right" vertical="center"/>
    </xf>
    <xf numFmtId="165" fontId="7" fillId="0" borderId="17" xfId="0" applyNumberFormat="1" applyFont="1" applyBorder="1" applyAlignment="1" applyProtection="1">
      <alignment vertical="center"/>
    </xf>
    <xf numFmtId="165" fontId="7" fillId="0" borderId="18" xfId="0" applyNumberFormat="1" applyFont="1" applyBorder="1" applyAlignment="1" applyProtection="1">
      <alignment vertical="center"/>
    </xf>
    <xf numFmtId="165" fontId="0" fillId="0" borderId="12" xfId="0" applyNumberForma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165" fontId="29" fillId="0" borderId="48" xfId="0" applyNumberFormat="1" applyFont="1" applyBorder="1" applyAlignment="1" applyProtection="1">
      <alignment vertical="center"/>
    </xf>
    <xf numFmtId="165" fontId="29" fillId="0" borderId="61" xfId="0" applyNumberFormat="1" applyFont="1" applyBorder="1" applyAlignment="1" applyProtection="1">
      <alignment vertical="center"/>
    </xf>
    <xf numFmtId="4" fontId="0" fillId="0" borderId="22" xfId="0" applyNumberFormat="1" applyBorder="1" applyAlignment="1" applyProtection="1">
      <alignment vertical="center"/>
    </xf>
    <xf numFmtId="0" fontId="36" fillId="41" borderId="38" xfId="0" applyFont="1" applyFill="1" applyBorder="1" applyAlignment="1" applyProtection="1">
      <alignment horizontal="center" vertical="center"/>
    </xf>
    <xf numFmtId="0" fontId="0" fillId="41" borderId="39" xfId="0" applyFill="1" applyBorder="1" applyAlignment="1" applyProtection="1">
      <alignment vertical="center"/>
    </xf>
    <xf numFmtId="0" fontId="0" fillId="41" borderId="40" xfId="0" applyFill="1" applyBorder="1" applyAlignment="1" applyProtection="1">
      <alignment vertical="center"/>
    </xf>
    <xf numFmtId="0" fontId="0" fillId="41" borderId="43" xfId="0" applyFill="1" applyBorder="1" applyAlignment="1" applyProtection="1">
      <alignment vertical="center"/>
    </xf>
    <xf numFmtId="0" fontId="0" fillId="41" borderId="44" xfId="0" applyFill="1" applyBorder="1" applyAlignment="1" applyProtection="1">
      <alignment vertical="center"/>
    </xf>
    <xf numFmtId="0" fontId="0" fillId="41" borderId="45" xfId="0" applyFill="1" applyBorder="1" applyAlignment="1" applyProtection="1">
      <alignment vertical="center"/>
    </xf>
    <xf numFmtId="0" fontId="37" fillId="0" borderId="21" xfId="0" applyFont="1" applyBorder="1" applyAlignment="1" applyProtection="1">
      <alignment horizontal="center" vertical="center"/>
    </xf>
    <xf numFmtId="0" fontId="38" fillId="0" borderId="22" xfId="0" applyFont="1" applyBorder="1" applyAlignment="1" applyProtection="1">
      <alignment horizontal="center" vertical="center"/>
    </xf>
    <xf numFmtId="0" fontId="38" fillId="0" borderId="23" xfId="0" applyFont="1" applyBorder="1" applyAlignment="1" applyProtection="1">
      <alignment horizontal="center" vertical="center"/>
    </xf>
    <xf numFmtId="49" fontId="0" fillId="0" borderId="17" xfId="0" applyNumberFormat="1" applyBorder="1" applyAlignment="1" applyProtection="1">
      <alignment horizontal="left" vertical="center"/>
    </xf>
    <xf numFmtId="0" fontId="0" fillId="0" borderId="17" xfId="0" applyNumberFormat="1" applyBorder="1" applyAlignment="1" applyProtection="1">
      <alignment vertical="center"/>
    </xf>
    <xf numFmtId="49" fontId="23" fillId="0" borderId="17" xfId="0" applyNumberFormat="1" applyFont="1" applyBorder="1" applyAlignment="1" applyProtection="1">
      <alignment horizontal="left" vertical="center"/>
    </xf>
    <xf numFmtId="0" fontId="23" fillId="0" borderId="17" xfId="0" applyNumberFormat="1" applyFont="1" applyBorder="1" applyAlignment="1" applyProtection="1">
      <alignment horizontal="left" vertical="center"/>
    </xf>
    <xf numFmtId="165" fontId="7" fillId="0" borderId="53" xfId="0" applyNumberFormat="1" applyFont="1" applyBorder="1" applyAlignment="1" applyProtection="1">
      <alignment vertical="center"/>
    </xf>
    <xf numFmtId="165" fontId="7" fillId="0" borderId="54" xfId="0" applyNumberFormat="1" applyFont="1" applyBorder="1" applyAlignment="1" applyProtection="1">
      <alignment vertical="center"/>
    </xf>
    <xf numFmtId="165" fontId="7" fillId="0" borderId="49" xfId="0" applyNumberFormat="1" applyFont="1" applyBorder="1" applyAlignment="1" applyProtection="1">
      <alignment vertical="center"/>
    </xf>
    <xf numFmtId="0" fontId="7" fillId="0" borderId="49" xfId="0" applyFont="1" applyBorder="1" applyAlignment="1" applyProtection="1">
      <alignment vertical="center"/>
    </xf>
    <xf numFmtId="0" fontId="7" fillId="0" borderId="50" xfId="0" applyFont="1" applyBorder="1" applyAlignment="1" applyProtection="1">
      <alignment vertical="center"/>
    </xf>
    <xf numFmtId="165" fontId="21" fillId="0" borderId="16" xfId="0" applyNumberFormat="1" applyFont="1" applyFill="1" applyBorder="1" applyAlignment="1" applyProtection="1">
      <alignment horizontal="right" vertical="center"/>
    </xf>
    <xf numFmtId="0" fontId="0" fillId="0" borderId="18" xfId="0" applyBorder="1" applyAlignment="1">
      <alignment vertical="center"/>
    </xf>
    <xf numFmtId="49" fontId="23" fillId="0" borderId="17" xfId="0" applyNumberFormat="1" applyFont="1" applyBorder="1" applyAlignment="1" applyProtection="1">
      <alignment horizontal="right" vertical="center"/>
    </xf>
    <xf numFmtId="0" fontId="23" fillId="0" borderId="17" xfId="0" applyNumberFormat="1" applyFont="1" applyBorder="1" applyAlignment="1" applyProtection="1">
      <alignment vertical="center"/>
    </xf>
    <xf numFmtId="49" fontId="23" fillId="0" borderId="17" xfId="0" applyNumberFormat="1" applyFont="1" applyBorder="1" applyAlignment="1" applyProtection="1">
      <alignment vertical="center"/>
    </xf>
    <xf numFmtId="49" fontId="23" fillId="0" borderId="17" xfId="0" applyNumberFormat="1" applyFont="1" applyBorder="1" applyAlignment="1" applyProtection="1">
      <alignment horizontal="center" vertical="center"/>
    </xf>
    <xf numFmtId="165" fontId="23" fillId="0" borderId="12" xfId="0" applyNumberFormat="1" applyFont="1" applyBorder="1" applyAlignment="1" applyProtection="1">
      <alignment vertical="center"/>
    </xf>
    <xf numFmtId="165" fontId="7" fillId="0" borderId="51" xfId="0" applyNumberFormat="1" applyFont="1" applyBorder="1" applyAlignment="1" applyProtection="1">
      <alignment vertical="center"/>
    </xf>
    <xf numFmtId="165" fontId="7" fillId="0" borderId="52" xfId="0" applyNumberFormat="1" applyFont="1" applyBorder="1" applyAlignment="1" applyProtection="1">
      <alignment vertical="center"/>
    </xf>
    <xf numFmtId="165" fontId="7" fillId="0" borderId="12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</xf>
    <xf numFmtId="4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0" borderId="12" xfId="0" applyFont="1" applyBorder="1" applyAlignment="1" applyProtection="1">
      <alignment vertical="center"/>
    </xf>
    <xf numFmtId="0" fontId="23" fillId="0" borderId="12" xfId="0" applyFont="1" applyBorder="1" applyAlignment="1">
      <alignment vertical="center"/>
    </xf>
    <xf numFmtId="0" fontId="23" fillId="0" borderId="12" xfId="0" applyFont="1" applyBorder="1" applyAlignment="1" applyProtection="1">
      <alignment horizontal="left" vertical="center"/>
    </xf>
    <xf numFmtId="0" fontId="23" fillId="0" borderId="12" xfId="0" applyFont="1" applyBorder="1" applyAlignment="1" applyProtection="1">
      <alignment horizontal="center" vertical="center"/>
    </xf>
    <xf numFmtId="0" fontId="0" fillId="25" borderId="14" xfId="0" applyFill="1" applyBorder="1" applyAlignment="1" applyProtection="1">
      <alignment horizontal="justify" vertical="center" wrapText="1"/>
      <protection locked="0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15" xfId="0" applyBorder="1" applyAlignment="1" applyProtection="1">
      <alignment horizontal="justify" vertical="center" wrapText="1"/>
      <protection locked="0"/>
    </xf>
    <xf numFmtId="0" fontId="0" fillId="0" borderId="14" xfId="0" applyBorder="1" applyAlignment="1" applyProtection="1">
      <alignment horizontal="justify" vertical="center" wrapText="1"/>
      <protection locked="0"/>
    </xf>
    <xf numFmtId="0" fontId="0" fillId="0" borderId="16" xfId="0" applyBorder="1" applyAlignment="1" applyProtection="1">
      <alignment horizontal="justify" vertical="center" wrapText="1"/>
      <protection locked="0"/>
    </xf>
    <xf numFmtId="0" fontId="0" fillId="0" borderId="17" xfId="0" applyBorder="1" applyAlignment="1" applyProtection="1">
      <alignment horizontal="justify" vertical="center" wrapText="1"/>
      <protection locked="0"/>
    </xf>
    <xf numFmtId="0" fontId="0" fillId="0" borderId="18" xfId="0" applyBorder="1" applyAlignment="1" applyProtection="1">
      <alignment horizontal="justify" vertical="center" wrapText="1"/>
      <protection locked="0"/>
    </xf>
    <xf numFmtId="0" fontId="36" fillId="42" borderId="38" xfId="0" applyFont="1" applyFill="1" applyBorder="1" applyAlignment="1" applyProtection="1">
      <alignment horizontal="center" vertical="center"/>
    </xf>
    <xf numFmtId="0" fontId="0" fillId="42" borderId="39" xfId="0" applyFill="1" applyBorder="1" applyAlignment="1" applyProtection="1">
      <alignment vertical="center"/>
    </xf>
    <xf numFmtId="0" fontId="0" fillId="42" borderId="40" xfId="0" applyFill="1" applyBorder="1" applyAlignment="1" applyProtection="1">
      <alignment vertical="center"/>
    </xf>
    <xf numFmtId="0" fontId="0" fillId="42" borderId="43" xfId="0" applyFill="1" applyBorder="1" applyAlignment="1" applyProtection="1">
      <alignment vertical="center"/>
    </xf>
    <xf numFmtId="0" fontId="0" fillId="42" borderId="44" xfId="0" applyFill="1" applyBorder="1" applyAlignment="1" applyProtection="1">
      <alignment vertical="center"/>
    </xf>
    <xf numFmtId="0" fontId="0" fillId="42" borderId="45" xfId="0" applyFill="1" applyBorder="1" applyAlignment="1" applyProtection="1">
      <alignment vertical="center"/>
    </xf>
    <xf numFmtId="0" fontId="0" fillId="0" borderId="35" xfId="0" applyBorder="1" applyAlignment="1" applyProtection="1">
      <alignment horizontal="center" vertical="center"/>
    </xf>
    <xf numFmtId="165" fontId="7" fillId="0" borderId="56" xfId="0" applyNumberFormat="1" applyFont="1" applyBorder="1" applyAlignment="1" applyProtection="1">
      <alignment vertical="center"/>
    </xf>
    <xf numFmtId="165" fontId="7" fillId="0" borderId="60" xfId="0" applyNumberFormat="1" applyFont="1" applyBorder="1" applyAlignment="1" applyProtection="1">
      <alignment vertical="center"/>
    </xf>
    <xf numFmtId="0" fontId="36" fillId="45" borderId="38" xfId="0" applyFont="1" applyFill="1" applyBorder="1" applyAlignment="1">
      <alignment horizontal="center" vertical="center"/>
    </xf>
    <xf numFmtId="0" fontId="36" fillId="45" borderId="39" xfId="0" applyFont="1" applyFill="1" applyBorder="1" applyAlignment="1">
      <alignment vertical="center"/>
    </xf>
    <xf numFmtId="0" fontId="36" fillId="45" borderId="40" xfId="0" applyFont="1" applyFill="1" applyBorder="1" applyAlignment="1">
      <alignment vertical="center"/>
    </xf>
    <xf numFmtId="0" fontId="36" fillId="45" borderId="43" xfId="0" applyFont="1" applyFill="1" applyBorder="1" applyAlignment="1">
      <alignment vertical="center"/>
    </xf>
    <xf numFmtId="0" fontId="36" fillId="45" borderId="44" xfId="0" applyFont="1" applyFill="1" applyBorder="1" applyAlignment="1">
      <alignment vertical="center"/>
    </xf>
    <xf numFmtId="0" fontId="36" fillId="45" borderId="45" xfId="0" applyFont="1" applyFill="1" applyBorder="1" applyAlignment="1">
      <alignment vertical="center"/>
    </xf>
    <xf numFmtId="0" fontId="46" fillId="45" borderId="21" xfId="0" applyFont="1" applyFill="1" applyBorder="1" applyAlignment="1">
      <alignment horizontal="center" vertical="center"/>
    </xf>
    <xf numFmtId="0" fontId="1" fillId="45" borderId="23" xfId="0" applyFont="1" applyFill="1" applyBorder="1" applyAlignment="1">
      <alignment vertical="center"/>
    </xf>
    <xf numFmtId="0" fontId="44" fillId="27" borderId="11" xfId="0" applyFont="1" applyFill="1" applyBorder="1" applyAlignment="1">
      <alignment horizontal="center" vertical="center"/>
    </xf>
    <xf numFmtId="0" fontId="44" fillId="27" borderId="13" xfId="0" applyFont="1" applyFill="1" applyBorder="1" applyAlignment="1">
      <alignment horizontal="center" vertical="center"/>
    </xf>
    <xf numFmtId="0" fontId="53" fillId="27" borderId="47" xfId="0" applyFont="1" applyFill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53" fillId="29" borderId="14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53" fillId="29" borderId="47" xfId="0" applyFont="1" applyFill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53" fillId="44" borderId="47" xfId="0" applyFont="1" applyFill="1" applyBorder="1" applyAlignment="1">
      <alignment horizontal="center" vertical="center"/>
    </xf>
    <xf numFmtId="0" fontId="33" fillId="44" borderId="61" xfId="0" applyFont="1" applyFill="1" applyBorder="1" applyAlignment="1">
      <alignment horizontal="center" vertical="center"/>
    </xf>
    <xf numFmtId="0" fontId="44" fillId="29" borderId="1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4" fillId="44" borderId="11" xfId="0" applyFont="1" applyFill="1" applyBorder="1" applyAlignment="1">
      <alignment horizontal="center" vertical="center"/>
    </xf>
    <xf numFmtId="0" fontId="1" fillId="44" borderId="13" xfId="0" applyFont="1" applyFill="1" applyBorder="1" applyAlignment="1">
      <alignment horizontal="center" vertical="center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Lien hypertexte" xfId="43" builtinId="8"/>
    <cellStyle name="Neutre" xfId="31" builtinId="28" customBuiltin="1"/>
    <cellStyle name="Normal" xfId="0" builtinId="0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 1" xfId="36" xr:uid="{00000000-0005-0000-0000-000025000000}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314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/>
      </font>
      <fill>
        <patternFill>
          <bgColor rgb="FF8DB4E3"/>
        </patternFill>
      </fill>
    </dxf>
    <dxf>
      <font>
        <color theme="0"/>
      </font>
      <fill>
        <patternFill>
          <bgColor rgb="FFFFC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C2D69A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C2D69A"/>
      <color rgb="FF8DB4E3"/>
      <color rgb="FFFFC000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1866900</xdr:colOff>
      <xdr:row>48</xdr:row>
      <xdr:rowOff>95250</xdr:rowOff>
    </xdr:from>
    <xdr:to>
      <xdr:col>3</xdr:col>
      <xdr:colOff>361950</xdr:colOff>
      <xdr:row>59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5BE512D-33AE-48BD-BFE5-3201C6176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8010525"/>
          <a:ext cx="1876425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E120B-DE18-4821-906E-70FE4743A2DB}">
  <sheetPr>
    <tabColor theme="9" tint="0.39997558519241921"/>
  </sheetPr>
  <dimension ref="A1:D61"/>
  <sheetViews>
    <sheetView tabSelected="1" workbookViewId="0">
      <selection activeCell="A3" sqref="A3:D3"/>
    </sheetView>
  </sheetViews>
  <sheetFormatPr baseColWidth="10" defaultRowHeight="12.75" x14ac:dyDescent="0.2"/>
  <cols>
    <col min="1" max="1" width="5.7109375" style="37" customWidth="1"/>
    <col min="2" max="2" width="35.7109375" style="37" customWidth="1"/>
    <col min="3" max="3" width="50.7109375" style="37" customWidth="1"/>
    <col min="4" max="4" width="5.7109375" style="37" customWidth="1"/>
    <col min="5" max="16384" width="11.42578125" style="37"/>
  </cols>
  <sheetData>
    <row r="1" spans="1:4" ht="13.5" thickTop="1" x14ac:dyDescent="0.2">
      <c r="A1" s="330" t="s">
        <v>202</v>
      </c>
      <c r="B1" s="331"/>
      <c r="C1" s="331"/>
      <c r="D1" s="332"/>
    </row>
    <row r="2" spans="1:4" ht="13.5" thickBot="1" x14ac:dyDescent="0.25">
      <c r="A2" s="333"/>
      <c r="B2" s="334"/>
      <c r="C2" s="334"/>
      <c r="D2" s="335"/>
    </row>
    <row r="3" spans="1:4" ht="14.25" thickTop="1" thickBot="1" x14ac:dyDescent="0.25">
      <c r="A3" s="336" t="s">
        <v>203</v>
      </c>
      <c r="B3" s="336"/>
      <c r="C3" s="336"/>
      <c r="D3" s="336"/>
    </row>
    <row r="4" spans="1:4" ht="13.5" thickTop="1" x14ac:dyDescent="0.2">
      <c r="A4" s="324" t="s">
        <v>116</v>
      </c>
      <c r="B4" s="325"/>
      <c r="C4" s="325"/>
      <c r="D4" s="326"/>
    </row>
    <row r="5" spans="1:4" ht="13.5" thickBot="1" x14ac:dyDescent="0.25">
      <c r="A5" s="327"/>
      <c r="B5" s="328"/>
      <c r="C5" s="328"/>
      <c r="D5" s="329"/>
    </row>
    <row r="6" spans="1:4" ht="14.25" thickTop="1" thickBot="1" x14ac:dyDescent="0.25">
      <c r="A6" s="38"/>
      <c r="B6" s="38"/>
    </row>
    <row r="7" spans="1:4" ht="14.25" thickTop="1" thickBot="1" x14ac:dyDescent="0.25">
      <c r="A7" s="70"/>
      <c r="B7" s="71"/>
      <c r="C7" s="71"/>
      <c r="D7" s="72"/>
    </row>
    <row r="8" spans="1:4" ht="16.5" thickBot="1" x14ac:dyDescent="0.25">
      <c r="A8" s="73"/>
      <c r="B8" s="337" t="s">
        <v>108</v>
      </c>
      <c r="C8" s="338"/>
      <c r="D8" s="74"/>
    </row>
    <row r="9" spans="1:4" x14ac:dyDescent="0.2">
      <c r="A9" s="73"/>
      <c r="B9" s="38"/>
      <c r="C9" s="38"/>
      <c r="D9" s="74"/>
    </row>
    <row r="10" spans="1:4" x14ac:dyDescent="0.2">
      <c r="A10" s="73"/>
      <c r="B10" s="57" t="str">
        <f>"'0-NOTICE'"</f>
        <v>'0-NOTICE'</v>
      </c>
      <c r="C10" s="59" t="s">
        <v>130</v>
      </c>
      <c r="D10" s="74"/>
    </row>
    <row r="11" spans="1:4" x14ac:dyDescent="0.2">
      <c r="A11" s="73"/>
      <c r="B11" s="38"/>
      <c r="C11" s="38"/>
      <c r="D11" s="74"/>
    </row>
    <row r="12" spans="1:4" x14ac:dyDescent="0.2">
      <c r="A12" s="73"/>
      <c r="D12" s="74"/>
    </row>
    <row r="13" spans="1:4" x14ac:dyDescent="0.2">
      <c r="A13" s="73"/>
      <c r="B13" s="58" t="str">
        <f>"'1-DONNÉES SPÉCIFIQUES'"</f>
        <v>'1-DONNÉES SPÉCIFIQUES'</v>
      </c>
      <c r="C13" s="42" t="s">
        <v>131</v>
      </c>
      <c r="D13" s="74"/>
    </row>
    <row r="14" spans="1:4" x14ac:dyDescent="0.2">
      <c r="A14" s="73"/>
      <c r="B14" s="38"/>
      <c r="C14" s="59" t="s">
        <v>136</v>
      </c>
      <c r="D14" s="74"/>
    </row>
    <row r="15" spans="1:4" x14ac:dyDescent="0.2">
      <c r="A15" s="75"/>
      <c r="B15" s="38"/>
      <c r="C15" s="42" t="s">
        <v>132</v>
      </c>
      <c r="D15" s="74"/>
    </row>
    <row r="16" spans="1:4" x14ac:dyDescent="0.2">
      <c r="A16" s="73"/>
      <c r="B16" s="38"/>
      <c r="C16" s="59" t="s">
        <v>133</v>
      </c>
      <c r="D16" s="74"/>
    </row>
    <row r="17" spans="1:4" x14ac:dyDescent="0.2">
      <c r="A17" s="73"/>
      <c r="B17" s="38"/>
      <c r="C17" s="59" t="s">
        <v>134</v>
      </c>
      <c r="D17" s="74"/>
    </row>
    <row r="18" spans="1:4" x14ac:dyDescent="0.2">
      <c r="A18" s="73"/>
      <c r="B18" s="38"/>
      <c r="C18" s="59" t="s">
        <v>135</v>
      </c>
      <c r="D18" s="74"/>
    </row>
    <row r="19" spans="1:4" x14ac:dyDescent="0.2">
      <c r="A19" s="75"/>
      <c r="D19" s="74"/>
    </row>
    <row r="20" spans="1:4" x14ac:dyDescent="0.2">
      <c r="A20" s="73"/>
      <c r="D20" s="74"/>
    </row>
    <row r="21" spans="1:4" x14ac:dyDescent="0.2">
      <c r="A21" s="73"/>
      <c r="B21" s="60" t="str">
        <f>"'2-DONNÉES GÉNÉRALES'"</f>
        <v>'2-DONNÉES GÉNÉRALES'</v>
      </c>
      <c r="C21" s="59" t="s">
        <v>179</v>
      </c>
      <c r="D21" s="74"/>
    </row>
    <row r="22" spans="1:4" x14ac:dyDescent="0.2">
      <c r="A22" s="73"/>
      <c r="B22" s="38"/>
      <c r="C22" s="42" t="s">
        <v>180</v>
      </c>
      <c r="D22" s="74"/>
    </row>
    <row r="23" spans="1:4" x14ac:dyDescent="0.2">
      <c r="A23" s="73"/>
      <c r="B23" s="38"/>
      <c r="C23" s="59" t="s">
        <v>181</v>
      </c>
      <c r="D23" s="74"/>
    </row>
    <row r="24" spans="1:4" x14ac:dyDescent="0.2">
      <c r="A24" s="73"/>
      <c r="B24" s="38"/>
      <c r="C24" s="59" t="s">
        <v>182</v>
      </c>
      <c r="D24" s="74"/>
    </row>
    <row r="25" spans="1:4" x14ac:dyDescent="0.2">
      <c r="A25" s="73"/>
      <c r="B25" s="38"/>
      <c r="C25" s="42" t="s">
        <v>183</v>
      </c>
      <c r="D25" s="74"/>
    </row>
    <row r="26" spans="1:4" x14ac:dyDescent="0.2">
      <c r="A26" s="73"/>
      <c r="B26" s="38"/>
      <c r="C26" s="59" t="s">
        <v>184</v>
      </c>
      <c r="D26" s="74"/>
    </row>
    <row r="27" spans="1:4" x14ac:dyDescent="0.2">
      <c r="A27" s="73"/>
      <c r="B27" s="38"/>
      <c r="C27" s="42" t="s">
        <v>185</v>
      </c>
      <c r="D27" s="74"/>
    </row>
    <row r="28" spans="1:4" x14ac:dyDescent="0.2">
      <c r="A28" s="73"/>
      <c r="B28" s="38"/>
      <c r="C28" s="59" t="s">
        <v>186</v>
      </c>
      <c r="D28" s="74"/>
    </row>
    <row r="29" spans="1:4" x14ac:dyDescent="0.2">
      <c r="A29" s="73"/>
      <c r="D29" s="74"/>
    </row>
    <row r="30" spans="1:4" x14ac:dyDescent="0.2">
      <c r="A30" s="73"/>
      <c r="D30" s="74"/>
    </row>
    <row r="31" spans="1:4" x14ac:dyDescent="0.2">
      <c r="A31" s="73"/>
      <c r="B31" s="61" t="str">
        <f>"'3-EDT HEBDOMADAIRE'"</f>
        <v>'3-EDT HEBDOMADAIRE'</v>
      </c>
      <c r="C31" s="59" t="s">
        <v>172</v>
      </c>
      <c r="D31" s="74"/>
    </row>
    <row r="32" spans="1:4" x14ac:dyDescent="0.2">
      <c r="A32" s="73"/>
      <c r="B32" s="38"/>
      <c r="C32" s="59" t="s">
        <v>173</v>
      </c>
      <c r="D32" s="74"/>
    </row>
    <row r="33" spans="1:4" x14ac:dyDescent="0.2">
      <c r="A33" s="73"/>
      <c r="B33" s="38"/>
      <c r="C33" s="59" t="s">
        <v>174</v>
      </c>
      <c r="D33" s="74"/>
    </row>
    <row r="34" spans="1:4" x14ac:dyDescent="0.2">
      <c r="A34" s="73"/>
      <c r="B34" s="38"/>
      <c r="C34" s="59" t="s">
        <v>175</v>
      </c>
      <c r="D34" s="74"/>
    </row>
    <row r="35" spans="1:4" x14ac:dyDescent="0.2">
      <c r="A35" s="73"/>
      <c r="B35" s="38"/>
      <c r="C35" s="59" t="s">
        <v>176</v>
      </c>
      <c r="D35" s="74"/>
    </row>
    <row r="36" spans="1:4" x14ac:dyDescent="0.2">
      <c r="A36" s="73"/>
      <c r="B36" s="38"/>
      <c r="C36" s="59" t="s">
        <v>177</v>
      </c>
      <c r="D36" s="74"/>
    </row>
    <row r="37" spans="1:4" x14ac:dyDescent="0.2">
      <c r="A37" s="73"/>
      <c r="B37" s="38"/>
      <c r="C37" s="59" t="s">
        <v>187</v>
      </c>
      <c r="D37" s="74"/>
    </row>
    <row r="38" spans="1:4" x14ac:dyDescent="0.2">
      <c r="A38" s="73"/>
      <c r="B38" s="38"/>
      <c r="C38" s="59" t="s">
        <v>188</v>
      </c>
      <c r="D38" s="74"/>
    </row>
    <row r="39" spans="1:4" x14ac:dyDescent="0.2">
      <c r="A39" s="73"/>
      <c r="D39" s="74"/>
    </row>
    <row r="40" spans="1:4" x14ac:dyDescent="0.2">
      <c r="A40" s="73"/>
      <c r="D40" s="74"/>
    </row>
    <row r="41" spans="1:4" x14ac:dyDescent="0.2">
      <c r="A41" s="73"/>
      <c r="B41" s="62" t="str">
        <f>"'4-PLANNING ANNUEL'"</f>
        <v>'4-PLANNING ANNUEL'</v>
      </c>
      <c r="C41" s="59" t="s">
        <v>189</v>
      </c>
      <c r="D41" s="74"/>
    </row>
    <row r="42" spans="1:4" x14ac:dyDescent="0.2">
      <c r="A42" s="73"/>
      <c r="B42" s="38"/>
      <c r="C42" s="59" t="s">
        <v>190</v>
      </c>
      <c r="D42" s="74"/>
    </row>
    <row r="43" spans="1:4" x14ac:dyDescent="0.2">
      <c r="A43" s="73"/>
      <c r="B43" s="38"/>
      <c r="C43" s="59" t="s">
        <v>191</v>
      </c>
      <c r="D43" s="74"/>
    </row>
    <row r="44" spans="1:4" x14ac:dyDescent="0.2">
      <c r="A44" s="73"/>
      <c r="B44" s="38"/>
      <c r="C44" s="59" t="s">
        <v>192</v>
      </c>
      <c r="D44" s="74"/>
    </row>
    <row r="45" spans="1:4" x14ac:dyDescent="0.2">
      <c r="A45" s="73"/>
      <c r="B45" s="38"/>
      <c r="C45" s="59" t="s">
        <v>193</v>
      </c>
      <c r="D45" s="74"/>
    </row>
    <row r="46" spans="1:4" x14ac:dyDescent="0.2">
      <c r="A46" s="73"/>
      <c r="B46" s="38"/>
      <c r="C46" s="38"/>
      <c r="D46" s="74"/>
    </row>
    <row r="47" spans="1:4" x14ac:dyDescent="0.2">
      <c r="A47" s="73"/>
      <c r="B47" s="38"/>
      <c r="C47" s="38"/>
      <c r="D47" s="74"/>
    </row>
    <row r="48" spans="1:4" x14ac:dyDescent="0.2">
      <c r="A48" s="73"/>
      <c r="B48" s="272" t="str">
        <f>"'5-INFORMATIONS'"</f>
        <v>'5-INFORMATIONS'</v>
      </c>
      <c r="C48" s="59" t="s">
        <v>130</v>
      </c>
      <c r="D48" s="74"/>
    </row>
    <row r="49" spans="1:4" ht="13.5" thickBot="1" x14ac:dyDescent="0.25">
      <c r="A49" s="73"/>
      <c r="B49" s="38"/>
      <c r="C49" s="38"/>
      <c r="D49" s="74"/>
    </row>
    <row r="50" spans="1:4" ht="13.5" thickBot="1" x14ac:dyDescent="0.25">
      <c r="A50" s="73"/>
      <c r="B50" s="41"/>
      <c r="C50" s="41"/>
      <c r="D50" s="74"/>
    </row>
    <row r="51" spans="1:4" ht="16.5" thickBot="1" x14ac:dyDescent="0.25">
      <c r="A51" s="73"/>
      <c r="B51" s="337" t="s">
        <v>109</v>
      </c>
      <c r="C51" s="338"/>
      <c r="D51" s="74"/>
    </row>
    <row r="52" spans="1:4" x14ac:dyDescent="0.2">
      <c r="A52" s="73"/>
      <c r="B52" s="38"/>
      <c r="C52" s="38"/>
      <c r="D52" s="74"/>
    </row>
    <row r="53" spans="1:4" x14ac:dyDescent="0.2">
      <c r="A53" s="73"/>
      <c r="B53" s="42" t="s">
        <v>204</v>
      </c>
      <c r="C53" s="38"/>
      <c r="D53" s="74"/>
    </row>
    <row r="54" spans="1:4" x14ac:dyDescent="0.2">
      <c r="A54" s="73"/>
      <c r="B54" s="48" t="s">
        <v>199</v>
      </c>
      <c r="C54" s="38"/>
      <c r="D54" s="74"/>
    </row>
    <row r="55" spans="1:4" x14ac:dyDescent="0.2">
      <c r="A55" s="73"/>
      <c r="B55" s="48"/>
      <c r="C55" s="38"/>
      <c r="D55" s="74"/>
    </row>
    <row r="56" spans="1:4" x14ac:dyDescent="0.2">
      <c r="A56" s="73"/>
      <c r="B56" s="38"/>
      <c r="C56" s="38"/>
      <c r="D56" s="74"/>
    </row>
    <row r="57" spans="1:4" x14ac:dyDescent="0.2">
      <c r="A57" s="73"/>
      <c r="B57" s="38"/>
      <c r="C57" s="38"/>
      <c r="D57" s="74"/>
    </row>
    <row r="58" spans="1:4" x14ac:dyDescent="0.2">
      <c r="A58" s="73"/>
      <c r="B58" s="48"/>
      <c r="C58" s="38"/>
      <c r="D58" s="74"/>
    </row>
    <row r="59" spans="1:4" x14ac:dyDescent="0.2">
      <c r="A59" s="73"/>
      <c r="B59" s="48"/>
      <c r="C59" s="38"/>
      <c r="D59" s="74"/>
    </row>
    <row r="60" spans="1:4" ht="13.5" thickBot="1" x14ac:dyDescent="0.25">
      <c r="A60" s="76"/>
      <c r="B60" s="77"/>
      <c r="C60" s="77"/>
      <c r="D60" s="78"/>
    </row>
    <row r="61" spans="1:4" ht="13.5" thickTop="1" x14ac:dyDescent="0.2"/>
  </sheetData>
  <sheetProtection algorithmName="SHA-512" hashValue="Khhgneg9izJcnpHJzx39nkHrRkoRd7MDiJm7IFhUPhhbjECZURAsIk/Ef+cnHOXOt+kuFtePm/Ymj65dVCak+g==" saltValue="drZAguq4/hsBuMyY3PkUgg==" spinCount="100000" sheet="1" objects="1" scenarios="1"/>
  <mergeCells count="5">
    <mergeCell ref="A4:D5"/>
    <mergeCell ref="A1:D2"/>
    <mergeCell ref="A3:D3"/>
    <mergeCell ref="B8:C8"/>
    <mergeCell ref="B51:C51"/>
  </mergeCells>
  <printOptions horizontalCentered="1"/>
  <pageMargins left="0.23622047244094491" right="0.23622047244094491" top="0.59055118110236227" bottom="0.39370078740157483" header="0.31496062992125984" footer="0.31496062992125984"/>
  <pageSetup paperSize="9" orientation="portrait" r:id="rId1"/>
  <headerFooter>
    <oddHeader>&amp;C&amp;"Arial,Gras italique"&amp;8&amp;K00-024édité le &amp;D à &amp;T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45DDC-43C9-433C-B872-474FD1E9D341}">
  <sheetPr>
    <tabColor theme="7" tint="0.39997558519241921"/>
  </sheetPr>
  <dimension ref="A1:D68"/>
  <sheetViews>
    <sheetView workbookViewId="0">
      <selection activeCell="A3" sqref="A3:D3"/>
    </sheetView>
  </sheetViews>
  <sheetFormatPr baseColWidth="10" defaultRowHeight="12.75" x14ac:dyDescent="0.2"/>
  <cols>
    <col min="1" max="1" width="5.7109375" style="37" customWidth="1"/>
    <col min="2" max="2" width="35.7109375" style="37" customWidth="1"/>
    <col min="3" max="3" width="50.7109375" style="37" customWidth="1"/>
    <col min="4" max="4" width="5.7109375" style="37" customWidth="1"/>
    <col min="5" max="16384" width="11.42578125" style="37"/>
  </cols>
  <sheetData>
    <row r="1" spans="1:4" ht="13.5" thickTop="1" x14ac:dyDescent="0.2">
      <c r="A1" s="330" t="s">
        <v>202</v>
      </c>
      <c r="B1" s="331"/>
      <c r="C1" s="331"/>
      <c r="D1" s="332"/>
    </row>
    <row r="2" spans="1:4" ht="13.5" thickBot="1" x14ac:dyDescent="0.25">
      <c r="A2" s="333"/>
      <c r="B2" s="334"/>
      <c r="C2" s="334"/>
      <c r="D2" s="335"/>
    </row>
    <row r="3" spans="1:4" ht="14.25" thickTop="1" thickBot="1" x14ac:dyDescent="0.25">
      <c r="A3" s="336" t="s">
        <v>203</v>
      </c>
      <c r="B3" s="336"/>
      <c r="C3" s="336"/>
      <c r="D3" s="336"/>
    </row>
    <row r="4" spans="1:4" ht="13.5" thickTop="1" x14ac:dyDescent="0.2">
      <c r="A4" s="345" t="s">
        <v>111</v>
      </c>
      <c r="B4" s="346"/>
      <c r="C4" s="346"/>
      <c r="D4" s="347"/>
    </row>
    <row r="5" spans="1:4" ht="13.5" thickBot="1" x14ac:dyDescent="0.25">
      <c r="A5" s="348"/>
      <c r="B5" s="349"/>
      <c r="C5" s="349"/>
      <c r="D5" s="350"/>
    </row>
    <row r="6" spans="1:4" ht="14.25" thickTop="1" thickBot="1" x14ac:dyDescent="0.25">
      <c r="A6" s="38"/>
      <c r="B6" s="38"/>
    </row>
    <row r="7" spans="1:4" ht="14.25" thickTop="1" thickBot="1" x14ac:dyDescent="0.25">
      <c r="A7" s="79"/>
      <c r="B7" s="71"/>
      <c r="C7" s="71"/>
      <c r="D7" s="72"/>
    </row>
    <row r="8" spans="1:4" ht="16.5" thickBot="1" x14ac:dyDescent="0.25">
      <c r="A8" s="73"/>
      <c r="B8" s="339" t="s">
        <v>114</v>
      </c>
      <c r="C8" s="340"/>
      <c r="D8" s="74"/>
    </row>
    <row r="9" spans="1:4" ht="5.0999999999999996" customHeight="1" thickBot="1" x14ac:dyDescent="0.25">
      <c r="A9" s="73"/>
      <c r="B9" s="38"/>
      <c r="C9" s="38"/>
      <c r="D9" s="74"/>
    </row>
    <row r="10" spans="1:4" ht="13.5" thickBot="1" x14ac:dyDescent="0.25">
      <c r="A10" s="73"/>
      <c r="B10" s="53" t="s">
        <v>117</v>
      </c>
      <c r="C10" s="39"/>
      <c r="D10" s="74"/>
    </row>
    <row r="11" spans="1:4" ht="5.0999999999999996" customHeight="1" thickBot="1" x14ac:dyDescent="0.25">
      <c r="A11" s="73"/>
      <c r="B11" s="38"/>
      <c r="C11" s="38"/>
      <c r="D11" s="74"/>
    </row>
    <row r="12" spans="1:4" ht="13.5" thickBot="1" x14ac:dyDescent="0.25">
      <c r="A12" s="73"/>
      <c r="B12" s="351" t="s">
        <v>118</v>
      </c>
      <c r="C12" s="13"/>
      <c r="D12" s="74"/>
    </row>
    <row r="13" spans="1:4" ht="13.5" thickBot="1" x14ac:dyDescent="0.25">
      <c r="A13" s="73"/>
      <c r="B13" s="352"/>
      <c r="C13" s="14"/>
      <c r="D13" s="74"/>
    </row>
    <row r="14" spans="1:4" ht="5.0999999999999996" customHeight="1" thickBot="1" x14ac:dyDescent="0.25">
      <c r="A14" s="73"/>
      <c r="B14" s="38"/>
      <c r="C14" s="38"/>
      <c r="D14" s="74"/>
    </row>
    <row r="15" spans="1:4" ht="13.5" thickBot="1" x14ac:dyDescent="0.25">
      <c r="A15" s="73"/>
      <c r="B15" s="53" t="s">
        <v>119</v>
      </c>
      <c r="C15" s="39"/>
      <c r="D15" s="74"/>
    </row>
    <row r="16" spans="1:4" ht="5.0999999999999996" customHeight="1" thickBot="1" x14ac:dyDescent="0.25">
      <c r="A16" s="73"/>
      <c r="B16" s="38"/>
      <c r="C16" s="38"/>
      <c r="D16" s="74"/>
    </row>
    <row r="17" spans="1:4" ht="13.5" thickBot="1" x14ac:dyDescent="0.25">
      <c r="A17" s="73"/>
      <c r="B17" s="53" t="s">
        <v>120</v>
      </c>
      <c r="C17" s="39"/>
      <c r="D17" s="74"/>
    </row>
    <row r="18" spans="1:4" ht="5.0999999999999996" customHeight="1" thickBot="1" x14ac:dyDescent="0.25">
      <c r="A18" s="73"/>
      <c r="B18" s="38"/>
      <c r="C18" s="38"/>
      <c r="D18" s="74"/>
    </row>
    <row r="19" spans="1:4" ht="13.5" thickBot="1" x14ac:dyDescent="0.25">
      <c r="A19" s="73"/>
      <c r="B19" s="53" t="s">
        <v>121</v>
      </c>
      <c r="C19" s="40"/>
      <c r="D19" s="74"/>
    </row>
    <row r="20" spans="1:4" ht="5.0999999999999996" customHeight="1" thickBot="1" x14ac:dyDescent="0.25">
      <c r="A20" s="73"/>
      <c r="B20" s="38"/>
      <c r="C20" s="38"/>
      <c r="D20" s="74"/>
    </row>
    <row r="21" spans="1:4" ht="13.5" thickBot="1" x14ac:dyDescent="0.25">
      <c r="A21" s="73"/>
      <c r="B21" s="53" t="s">
        <v>122</v>
      </c>
      <c r="C21" s="39"/>
      <c r="D21" s="74"/>
    </row>
    <row r="22" spans="1:4" ht="5.0999999999999996" customHeight="1" thickBot="1" x14ac:dyDescent="0.25">
      <c r="A22" s="73"/>
      <c r="B22" s="38"/>
      <c r="C22" s="38"/>
      <c r="D22" s="74"/>
    </row>
    <row r="23" spans="1:4" ht="13.5" thickBot="1" x14ac:dyDescent="0.25">
      <c r="A23" s="73"/>
      <c r="B23" s="53" t="s">
        <v>201</v>
      </c>
      <c r="C23" s="39"/>
      <c r="D23" s="74"/>
    </row>
    <row r="24" spans="1:4" ht="13.5" thickBot="1" x14ac:dyDescent="0.25">
      <c r="A24" s="73"/>
      <c r="B24" s="38"/>
      <c r="C24" s="38"/>
      <c r="D24" s="74"/>
    </row>
    <row r="25" spans="1:4" ht="13.5" thickBot="1" x14ac:dyDescent="0.25">
      <c r="A25" s="75"/>
      <c r="B25" s="41"/>
      <c r="C25" s="41"/>
      <c r="D25" s="74"/>
    </row>
    <row r="26" spans="1:4" ht="16.5" thickBot="1" x14ac:dyDescent="0.25">
      <c r="A26" s="73"/>
      <c r="B26" s="339" t="s">
        <v>115</v>
      </c>
      <c r="C26" s="340"/>
      <c r="D26" s="74"/>
    </row>
    <row r="27" spans="1:4" ht="5.0999999999999996" customHeight="1" thickBot="1" x14ac:dyDescent="0.25">
      <c r="A27" s="73"/>
      <c r="B27" s="48"/>
      <c r="C27" s="38"/>
      <c r="D27" s="74"/>
    </row>
    <row r="28" spans="1:4" ht="13.5" thickBot="1" x14ac:dyDescent="0.25">
      <c r="A28" s="73"/>
      <c r="B28" s="54" t="s">
        <v>124</v>
      </c>
      <c r="C28" s="39"/>
      <c r="D28" s="74"/>
    </row>
    <row r="29" spans="1:4" ht="5.0999999999999996" customHeight="1" thickBot="1" x14ac:dyDescent="0.25">
      <c r="A29" s="75"/>
      <c r="B29" s="42"/>
      <c r="C29" s="38"/>
      <c r="D29" s="74"/>
    </row>
    <row r="30" spans="1:4" ht="13.5" thickBot="1" x14ac:dyDescent="0.25">
      <c r="A30" s="73"/>
      <c r="B30" s="54" t="s">
        <v>125</v>
      </c>
      <c r="C30" s="39"/>
      <c r="D30" s="74"/>
    </row>
    <row r="31" spans="1:4" ht="5.0999999999999996" customHeight="1" thickBot="1" x14ac:dyDescent="0.25">
      <c r="A31" s="73"/>
      <c r="B31" s="42"/>
      <c r="C31" s="38"/>
      <c r="D31" s="74"/>
    </row>
    <row r="32" spans="1:4" ht="13.5" thickBot="1" x14ac:dyDescent="0.25">
      <c r="A32" s="73"/>
      <c r="B32" s="54" t="s">
        <v>126</v>
      </c>
      <c r="C32" s="39"/>
      <c r="D32" s="74"/>
    </row>
    <row r="33" spans="1:4" ht="5.0999999999999996" customHeight="1" thickBot="1" x14ac:dyDescent="0.25">
      <c r="A33" s="73"/>
      <c r="B33" s="42"/>
      <c r="C33" s="38"/>
      <c r="D33" s="74"/>
    </row>
    <row r="34" spans="1:4" ht="13.5" thickBot="1" x14ac:dyDescent="0.25">
      <c r="A34" s="73"/>
      <c r="B34" s="54" t="s">
        <v>127</v>
      </c>
      <c r="C34" s="43"/>
      <c r="D34" s="74"/>
    </row>
    <row r="35" spans="1:4" ht="5.0999999999999996" customHeight="1" thickBot="1" x14ac:dyDescent="0.25">
      <c r="A35" s="73"/>
      <c r="B35" s="38"/>
      <c r="C35" s="38"/>
      <c r="D35" s="74"/>
    </row>
    <row r="36" spans="1:4" ht="13.5" thickBot="1" x14ac:dyDescent="0.25">
      <c r="A36" s="73"/>
      <c r="B36" s="55" t="s">
        <v>128</v>
      </c>
      <c r="C36" s="56"/>
      <c r="D36" s="74"/>
    </row>
    <row r="37" spans="1:4" x14ac:dyDescent="0.2">
      <c r="A37" s="73"/>
      <c r="B37" s="341" t="s">
        <v>129</v>
      </c>
      <c r="C37" s="342"/>
      <c r="D37" s="74"/>
    </row>
    <row r="38" spans="1:4" ht="13.5" thickBot="1" x14ac:dyDescent="0.25">
      <c r="A38" s="73"/>
      <c r="B38" s="343"/>
      <c r="C38" s="344"/>
      <c r="D38" s="74"/>
    </row>
    <row r="39" spans="1:4" ht="13.5" thickBot="1" x14ac:dyDescent="0.25">
      <c r="A39" s="75"/>
      <c r="B39" s="41"/>
      <c r="C39" s="41"/>
      <c r="D39" s="74"/>
    </row>
    <row r="40" spans="1:4" x14ac:dyDescent="0.2">
      <c r="A40" s="75"/>
      <c r="B40" s="275" t="s">
        <v>62</v>
      </c>
      <c r="C40" s="275" t="s">
        <v>167</v>
      </c>
      <c r="D40" s="74"/>
    </row>
    <row r="41" spans="1:4" x14ac:dyDescent="0.2">
      <c r="A41" s="75"/>
      <c r="B41" s="276"/>
      <c r="C41" s="276" t="s">
        <v>168</v>
      </c>
      <c r="D41" s="74"/>
    </row>
    <row r="42" spans="1:4" x14ac:dyDescent="0.2">
      <c r="A42" s="75"/>
      <c r="B42" s="276"/>
      <c r="C42" s="276" t="s">
        <v>169</v>
      </c>
      <c r="D42" s="74"/>
    </row>
    <row r="43" spans="1:4" x14ac:dyDescent="0.2">
      <c r="A43" s="75"/>
      <c r="B43" s="276"/>
      <c r="C43" s="276" t="s">
        <v>170</v>
      </c>
      <c r="D43" s="74"/>
    </row>
    <row r="44" spans="1:4" x14ac:dyDescent="0.2">
      <c r="A44" s="75"/>
      <c r="B44" s="276" t="s">
        <v>25</v>
      </c>
      <c r="C44" s="277" t="s">
        <v>153</v>
      </c>
      <c r="D44" s="74"/>
    </row>
    <row r="45" spans="1:4" x14ac:dyDescent="0.2">
      <c r="A45" s="75"/>
      <c r="B45" s="276"/>
      <c r="C45" s="277" t="s">
        <v>154</v>
      </c>
      <c r="D45" s="74"/>
    </row>
    <row r="46" spans="1:4" x14ac:dyDescent="0.2">
      <c r="A46" s="75"/>
      <c r="B46" s="276"/>
      <c r="C46" s="277" t="s">
        <v>156</v>
      </c>
      <c r="D46" s="74"/>
    </row>
    <row r="47" spans="1:4" x14ac:dyDescent="0.2">
      <c r="A47" s="75"/>
      <c r="B47" s="276"/>
      <c r="C47" s="277" t="s">
        <v>155</v>
      </c>
      <c r="D47" s="74"/>
    </row>
    <row r="48" spans="1:4" x14ac:dyDescent="0.2">
      <c r="A48" s="75"/>
      <c r="B48" s="276"/>
      <c r="C48" s="277" t="s">
        <v>157</v>
      </c>
      <c r="D48" s="74"/>
    </row>
    <row r="49" spans="1:4" x14ac:dyDescent="0.2">
      <c r="A49" s="75"/>
      <c r="B49" s="276"/>
      <c r="C49" s="277" t="s">
        <v>158</v>
      </c>
      <c r="D49" s="74"/>
    </row>
    <row r="50" spans="1:4" x14ac:dyDescent="0.2">
      <c r="A50" s="73"/>
      <c r="B50" s="276"/>
      <c r="C50" s="278" t="s">
        <v>159</v>
      </c>
      <c r="D50" s="74"/>
    </row>
    <row r="51" spans="1:4" x14ac:dyDescent="0.2">
      <c r="A51" s="73"/>
      <c r="B51" s="276"/>
      <c r="C51" s="278" t="s">
        <v>160</v>
      </c>
      <c r="D51" s="74"/>
    </row>
    <row r="52" spans="1:4" x14ac:dyDescent="0.2">
      <c r="A52" s="73"/>
      <c r="B52" s="276"/>
      <c r="C52" s="277" t="s">
        <v>161</v>
      </c>
      <c r="D52" s="74"/>
    </row>
    <row r="53" spans="1:4" x14ac:dyDescent="0.2">
      <c r="A53" s="73"/>
      <c r="B53" s="276"/>
      <c r="C53" s="277" t="s">
        <v>162</v>
      </c>
      <c r="D53" s="74"/>
    </row>
    <row r="54" spans="1:4" x14ac:dyDescent="0.2">
      <c r="A54" s="73"/>
      <c r="B54" s="276"/>
      <c r="C54" s="277" t="s">
        <v>163</v>
      </c>
      <c r="D54" s="74"/>
    </row>
    <row r="55" spans="1:4" x14ac:dyDescent="0.2">
      <c r="A55" s="73"/>
      <c r="B55" s="276"/>
      <c r="C55" s="277" t="s">
        <v>164</v>
      </c>
      <c r="D55" s="74"/>
    </row>
    <row r="56" spans="1:4" x14ac:dyDescent="0.2">
      <c r="A56" s="73"/>
      <c r="B56" s="276"/>
      <c r="C56" s="277" t="s">
        <v>165</v>
      </c>
      <c r="D56" s="74"/>
    </row>
    <row r="57" spans="1:4" x14ac:dyDescent="0.2">
      <c r="A57" s="73"/>
      <c r="B57" s="276"/>
      <c r="C57" s="277" t="s">
        <v>166</v>
      </c>
      <c r="D57" s="74"/>
    </row>
    <row r="58" spans="1:4" x14ac:dyDescent="0.2">
      <c r="A58" s="73"/>
      <c r="B58" s="276" t="s">
        <v>52</v>
      </c>
      <c r="C58" s="279">
        <v>1</v>
      </c>
      <c r="D58" s="74"/>
    </row>
    <row r="59" spans="1:4" x14ac:dyDescent="0.2">
      <c r="A59" s="73"/>
      <c r="B59" s="276"/>
      <c r="C59" s="279">
        <v>0.8</v>
      </c>
      <c r="D59" s="74"/>
    </row>
    <row r="60" spans="1:4" x14ac:dyDescent="0.2">
      <c r="A60" s="73"/>
      <c r="B60" s="276"/>
      <c r="C60" s="279">
        <v>0.5</v>
      </c>
      <c r="D60" s="74"/>
    </row>
    <row r="61" spans="1:4" x14ac:dyDescent="0.2">
      <c r="A61" s="73"/>
      <c r="B61" s="276"/>
      <c r="C61" s="279">
        <f>C36</f>
        <v>0</v>
      </c>
      <c r="D61" s="74"/>
    </row>
    <row r="62" spans="1:4" x14ac:dyDescent="0.2">
      <c r="A62" s="73"/>
      <c r="B62" s="38"/>
      <c r="C62" s="38"/>
      <c r="D62" s="74"/>
    </row>
    <row r="63" spans="1:4" x14ac:dyDescent="0.2">
      <c r="A63" s="73"/>
      <c r="B63" s="38"/>
      <c r="C63" s="38"/>
      <c r="D63" s="74"/>
    </row>
    <row r="64" spans="1:4" x14ac:dyDescent="0.2">
      <c r="A64" s="73"/>
      <c r="B64" s="38"/>
      <c r="C64" s="38"/>
      <c r="D64" s="74"/>
    </row>
    <row r="65" spans="1:4" x14ac:dyDescent="0.2">
      <c r="A65" s="73"/>
      <c r="B65" s="38"/>
      <c r="C65" s="38"/>
      <c r="D65" s="74"/>
    </row>
    <row r="66" spans="1:4" x14ac:dyDescent="0.2">
      <c r="A66" s="73"/>
      <c r="B66" s="38"/>
      <c r="C66" s="52"/>
      <c r="D66" s="74"/>
    </row>
    <row r="67" spans="1:4" ht="13.5" thickBot="1" x14ac:dyDescent="0.25">
      <c r="A67" s="76"/>
      <c r="B67" s="77"/>
      <c r="C67" s="77"/>
      <c r="D67" s="78"/>
    </row>
    <row r="68" spans="1:4" ht="13.5" thickTop="1" x14ac:dyDescent="0.2"/>
  </sheetData>
  <sheetProtection algorithmName="SHA-512" hashValue="aG7zkfgmQ11CJr+F4giCt03215VASPEDLGbtgNPeVxSxHnm3COpGHRiX2g1CIg8MbLQ2jTUnW9d4kJEAIepzHQ==" saltValue="rz3N3ZJE4He8OaBQnL8VwQ==" spinCount="100000" sheet="1" objects="1" scenarios="1"/>
  <mergeCells count="7">
    <mergeCell ref="B26:C26"/>
    <mergeCell ref="B37:C38"/>
    <mergeCell ref="A1:D2"/>
    <mergeCell ref="A3:D3"/>
    <mergeCell ref="A4:D5"/>
    <mergeCell ref="B12:B13"/>
    <mergeCell ref="B8:C8"/>
  </mergeCells>
  <dataValidations count="2">
    <dataValidation type="list" allowBlank="1" showInputMessage="1" showErrorMessage="1" sqref="C32" xr:uid="{0792D8A4-5B81-419C-A8F0-A68042FEE910}">
      <formula1>Service</formula1>
    </dataValidation>
    <dataValidation type="list" allowBlank="1" showInputMessage="1" showErrorMessage="1" sqref="C34" xr:uid="{BA6DB318-84FD-49DA-9939-99344DBF086B}">
      <formula1>Quotité_de_travail</formula1>
    </dataValidation>
  </dataValidations>
  <printOptions horizontalCentered="1"/>
  <pageMargins left="0.23622047244094491" right="0.23622047244094491" top="0.59055118110236227" bottom="0.39370078740157483" header="0.31496062992125984" footer="0.31496062992125984"/>
  <pageSetup paperSize="9" orientation="portrait" r:id="rId1"/>
  <headerFooter>
    <oddHeader>&amp;C&amp;"Arial,Gras italique"&amp;8&amp;K00-024édité le &amp;D à 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AA8AC-1F90-4DEB-86D4-9EB02A630ACE}">
  <sheetPr>
    <tabColor theme="8" tint="0.39997558519241921"/>
  </sheetPr>
  <dimension ref="A1:D64"/>
  <sheetViews>
    <sheetView workbookViewId="0">
      <selection activeCell="A3" sqref="A3:D3"/>
    </sheetView>
  </sheetViews>
  <sheetFormatPr baseColWidth="10" defaultRowHeight="12.75" x14ac:dyDescent="0.2"/>
  <cols>
    <col min="1" max="1" width="5.7109375" style="37" customWidth="1"/>
    <col min="2" max="2" width="35.7109375" style="37" customWidth="1"/>
    <col min="3" max="3" width="50.7109375" style="37" customWidth="1"/>
    <col min="4" max="4" width="5.7109375" style="37" customWidth="1"/>
    <col min="5" max="16384" width="11.42578125" style="37"/>
  </cols>
  <sheetData>
    <row r="1" spans="1:4" ht="13.5" thickTop="1" x14ac:dyDescent="0.2">
      <c r="A1" s="330" t="s">
        <v>202</v>
      </c>
      <c r="B1" s="331"/>
      <c r="C1" s="331"/>
      <c r="D1" s="332"/>
    </row>
    <row r="2" spans="1:4" ht="13.5" thickBot="1" x14ac:dyDescent="0.25">
      <c r="A2" s="333"/>
      <c r="B2" s="334"/>
      <c r="C2" s="334"/>
      <c r="D2" s="335"/>
    </row>
    <row r="3" spans="1:4" ht="14.25" thickTop="1" thickBot="1" x14ac:dyDescent="0.25">
      <c r="A3" s="336" t="s">
        <v>203</v>
      </c>
      <c r="B3" s="336"/>
      <c r="C3" s="336"/>
      <c r="D3" s="336"/>
    </row>
    <row r="4" spans="1:4" ht="13.5" thickTop="1" x14ac:dyDescent="0.2">
      <c r="A4" s="355" t="s">
        <v>110</v>
      </c>
      <c r="B4" s="356"/>
      <c r="C4" s="356"/>
      <c r="D4" s="357"/>
    </row>
    <row r="5" spans="1:4" ht="13.5" thickBot="1" x14ac:dyDescent="0.25">
      <c r="A5" s="358"/>
      <c r="B5" s="359"/>
      <c r="C5" s="359"/>
      <c r="D5" s="360"/>
    </row>
    <row r="6" spans="1:4" ht="14.25" thickTop="1" thickBot="1" x14ac:dyDescent="0.25">
      <c r="A6" s="38"/>
      <c r="B6" s="38"/>
    </row>
    <row r="7" spans="1:4" ht="12.75" customHeight="1" thickTop="1" thickBot="1" x14ac:dyDescent="0.25">
      <c r="A7" s="79"/>
      <c r="B7" s="71"/>
      <c r="C7" s="71"/>
      <c r="D7" s="72"/>
    </row>
    <row r="8" spans="1:4" ht="13.5" thickBot="1" x14ac:dyDescent="0.25">
      <c r="A8" s="73"/>
      <c r="B8" s="63" t="s">
        <v>123</v>
      </c>
      <c r="C8" s="39"/>
      <c r="D8" s="74"/>
    </row>
    <row r="9" spans="1:4" ht="13.5" thickBot="1" x14ac:dyDescent="0.25">
      <c r="A9" s="73"/>
      <c r="B9" s="38"/>
      <c r="C9" s="38"/>
      <c r="D9" s="74"/>
    </row>
    <row r="10" spans="1:4" ht="16.5" thickBot="1" x14ac:dyDescent="0.25">
      <c r="A10" s="73"/>
      <c r="B10" s="353" t="s">
        <v>178</v>
      </c>
      <c r="C10" s="354"/>
      <c r="D10" s="74"/>
    </row>
    <row r="11" spans="1:4" ht="9.9499999999999993" customHeight="1" thickBot="1" x14ac:dyDescent="0.25">
      <c r="A11" s="73"/>
      <c r="B11" s="38"/>
      <c r="C11" s="38"/>
      <c r="D11" s="74"/>
    </row>
    <row r="12" spans="1:4" ht="13.5" thickBot="1" x14ac:dyDescent="0.25">
      <c r="A12" s="73"/>
      <c r="B12" s="64" t="s">
        <v>137</v>
      </c>
      <c r="C12" s="39"/>
      <c r="D12" s="74"/>
    </row>
    <row r="13" spans="1:4" ht="13.5" thickBot="1" x14ac:dyDescent="0.25">
      <c r="A13" s="73"/>
      <c r="B13" s="65" t="s">
        <v>138</v>
      </c>
      <c r="C13" s="67"/>
      <c r="D13" s="74"/>
    </row>
    <row r="14" spans="1:4" ht="13.5" thickBot="1" x14ac:dyDescent="0.25">
      <c r="A14" s="73"/>
      <c r="B14" s="66" t="s">
        <v>139</v>
      </c>
      <c r="C14" s="68"/>
      <c r="D14" s="74"/>
    </row>
    <row r="15" spans="1:4" ht="5.0999999999999996" customHeight="1" thickBot="1" x14ac:dyDescent="0.25">
      <c r="A15" s="73"/>
      <c r="B15" s="38"/>
      <c r="C15" s="38"/>
      <c r="D15" s="74"/>
    </row>
    <row r="16" spans="1:4" ht="13.5" thickBot="1" x14ac:dyDescent="0.25">
      <c r="A16" s="73"/>
      <c r="B16" s="64" t="s">
        <v>140</v>
      </c>
      <c r="C16" s="39"/>
      <c r="D16" s="74"/>
    </row>
    <row r="17" spans="1:4" ht="13.5" thickBot="1" x14ac:dyDescent="0.25">
      <c r="A17" s="73"/>
      <c r="B17" s="65" t="s">
        <v>138</v>
      </c>
      <c r="C17" s="67"/>
      <c r="D17" s="74"/>
    </row>
    <row r="18" spans="1:4" ht="13.5" thickBot="1" x14ac:dyDescent="0.25">
      <c r="A18" s="73"/>
      <c r="B18" s="66" t="s">
        <v>139</v>
      </c>
      <c r="C18" s="68"/>
      <c r="D18" s="74"/>
    </row>
    <row r="19" spans="1:4" ht="5.0999999999999996" customHeight="1" thickBot="1" x14ac:dyDescent="0.25">
      <c r="A19" s="73"/>
      <c r="B19" s="48"/>
      <c r="C19" s="38"/>
      <c r="D19" s="74"/>
    </row>
    <row r="20" spans="1:4" ht="13.5" thickBot="1" x14ac:dyDescent="0.25">
      <c r="A20" s="73"/>
      <c r="B20" s="64" t="s">
        <v>141</v>
      </c>
      <c r="C20" s="39"/>
      <c r="D20" s="74"/>
    </row>
    <row r="21" spans="1:4" ht="13.5" thickBot="1" x14ac:dyDescent="0.25">
      <c r="A21" s="73"/>
      <c r="B21" s="65" t="s">
        <v>138</v>
      </c>
      <c r="C21" s="67"/>
      <c r="D21" s="74"/>
    </row>
    <row r="22" spans="1:4" ht="13.5" thickBot="1" x14ac:dyDescent="0.25">
      <c r="A22" s="73"/>
      <c r="B22" s="66" t="s">
        <v>139</v>
      </c>
      <c r="C22" s="68"/>
      <c r="D22" s="74"/>
    </row>
    <row r="23" spans="1:4" ht="5.0999999999999996" customHeight="1" thickBot="1" x14ac:dyDescent="0.25">
      <c r="A23" s="73"/>
      <c r="B23" s="38"/>
      <c r="C23" s="38"/>
      <c r="D23" s="74"/>
    </row>
    <row r="24" spans="1:4" ht="13.5" thickBot="1" x14ac:dyDescent="0.25">
      <c r="A24" s="73"/>
      <c r="B24" s="64" t="s">
        <v>142</v>
      </c>
      <c r="C24" s="39"/>
      <c r="D24" s="74"/>
    </row>
    <row r="25" spans="1:4" ht="13.5" thickBot="1" x14ac:dyDescent="0.25">
      <c r="A25" s="73"/>
      <c r="B25" s="65" t="s">
        <v>138</v>
      </c>
      <c r="C25" s="67"/>
      <c r="D25" s="74"/>
    </row>
    <row r="26" spans="1:4" ht="13.5" thickBot="1" x14ac:dyDescent="0.25">
      <c r="A26" s="73"/>
      <c r="B26" s="66" t="s">
        <v>139</v>
      </c>
      <c r="C26" s="68"/>
      <c r="D26" s="74"/>
    </row>
    <row r="27" spans="1:4" ht="5.0999999999999996" customHeight="1" thickBot="1" x14ac:dyDescent="0.25">
      <c r="A27" s="73"/>
      <c r="B27" s="38"/>
      <c r="C27" s="38"/>
      <c r="D27" s="74"/>
    </row>
    <row r="28" spans="1:4" ht="13.5" thickBot="1" x14ac:dyDescent="0.25">
      <c r="A28" s="73"/>
      <c r="B28" s="64" t="s">
        <v>143</v>
      </c>
      <c r="C28" s="39"/>
      <c r="D28" s="74"/>
    </row>
    <row r="29" spans="1:4" ht="13.5" thickBot="1" x14ac:dyDescent="0.25">
      <c r="A29" s="73"/>
      <c r="B29" s="65" t="s">
        <v>138</v>
      </c>
      <c r="C29" s="67"/>
      <c r="D29" s="74"/>
    </row>
    <row r="30" spans="1:4" ht="13.5" thickBot="1" x14ac:dyDescent="0.25">
      <c r="A30" s="73"/>
      <c r="B30" s="66" t="s">
        <v>139</v>
      </c>
      <c r="C30" s="68"/>
      <c r="D30" s="74"/>
    </row>
    <row r="31" spans="1:4" ht="5.0999999999999996" customHeight="1" thickBot="1" x14ac:dyDescent="0.25">
      <c r="A31" s="73"/>
      <c r="B31" s="38"/>
      <c r="C31" s="38"/>
      <c r="D31" s="74"/>
    </row>
    <row r="32" spans="1:4" ht="13.5" thickBot="1" x14ac:dyDescent="0.25">
      <c r="A32" s="73"/>
      <c r="B32" s="64" t="s">
        <v>144</v>
      </c>
      <c r="C32" s="39"/>
      <c r="D32" s="74"/>
    </row>
    <row r="33" spans="1:4" ht="13.5" thickBot="1" x14ac:dyDescent="0.25">
      <c r="A33" s="73"/>
      <c r="B33" s="65" t="s">
        <v>138</v>
      </c>
      <c r="C33" s="67"/>
      <c r="D33" s="74"/>
    </row>
    <row r="34" spans="1:4" ht="13.5" thickBot="1" x14ac:dyDescent="0.25">
      <c r="A34" s="73"/>
      <c r="B34" s="66" t="s">
        <v>139</v>
      </c>
      <c r="C34" s="68"/>
      <c r="D34" s="74"/>
    </row>
    <row r="35" spans="1:4" ht="5.0999999999999996" customHeight="1" thickBot="1" x14ac:dyDescent="0.25">
      <c r="A35" s="73"/>
      <c r="B35" s="38"/>
      <c r="C35" s="38"/>
      <c r="D35" s="74"/>
    </row>
    <row r="36" spans="1:4" ht="13.5" thickBot="1" x14ac:dyDescent="0.25">
      <c r="A36" s="73"/>
      <c r="B36" s="64" t="s">
        <v>145</v>
      </c>
      <c r="C36" s="39"/>
      <c r="D36" s="74"/>
    </row>
    <row r="37" spans="1:4" ht="13.5" thickBot="1" x14ac:dyDescent="0.25">
      <c r="A37" s="73"/>
      <c r="B37" s="65" t="s">
        <v>138</v>
      </c>
      <c r="C37" s="67"/>
      <c r="D37" s="74"/>
    </row>
    <row r="38" spans="1:4" ht="13.5" thickBot="1" x14ac:dyDescent="0.25">
      <c r="A38" s="73"/>
      <c r="B38" s="66" t="s">
        <v>139</v>
      </c>
      <c r="C38" s="68"/>
      <c r="D38" s="74"/>
    </row>
    <row r="39" spans="1:4" ht="5.0999999999999996" customHeight="1" thickBot="1" x14ac:dyDescent="0.25">
      <c r="A39" s="73"/>
      <c r="B39" s="38"/>
      <c r="C39" s="38"/>
      <c r="D39" s="74"/>
    </row>
    <row r="40" spans="1:4" ht="13.5" thickBot="1" x14ac:dyDescent="0.25">
      <c r="A40" s="73"/>
      <c r="B40" s="64" t="s">
        <v>146</v>
      </c>
      <c r="C40" s="39"/>
      <c r="D40" s="74"/>
    </row>
    <row r="41" spans="1:4" ht="13.5" thickBot="1" x14ac:dyDescent="0.25">
      <c r="A41" s="73"/>
      <c r="B41" s="65" t="s">
        <v>138</v>
      </c>
      <c r="C41" s="67"/>
      <c r="D41" s="74"/>
    </row>
    <row r="42" spans="1:4" ht="13.5" thickBot="1" x14ac:dyDescent="0.25">
      <c r="A42" s="73"/>
      <c r="B42" s="66" t="s">
        <v>139</v>
      </c>
      <c r="C42" s="68"/>
      <c r="D42" s="74"/>
    </row>
    <row r="43" spans="1:4" ht="13.5" thickBot="1" x14ac:dyDescent="0.25">
      <c r="A43" s="73"/>
      <c r="B43" s="38"/>
      <c r="C43" s="38"/>
      <c r="D43" s="74"/>
    </row>
    <row r="44" spans="1:4" ht="13.5" thickBot="1" x14ac:dyDescent="0.25">
      <c r="A44" s="73"/>
      <c r="B44" s="69"/>
      <c r="C44" s="41"/>
      <c r="D44" s="74"/>
    </row>
    <row r="45" spans="1:4" ht="16.5" thickBot="1" x14ac:dyDescent="0.25">
      <c r="A45" s="73"/>
      <c r="B45" s="353" t="s">
        <v>194</v>
      </c>
      <c r="C45" s="354"/>
      <c r="D45" s="74"/>
    </row>
    <row r="46" spans="1:4" ht="9.9499999999999993" customHeight="1" thickBot="1" x14ac:dyDescent="0.25">
      <c r="A46" s="73"/>
      <c r="B46" s="38"/>
      <c r="C46" s="38"/>
      <c r="D46" s="74"/>
    </row>
    <row r="47" spans="1:4" ht="13.5" thickBot="1" x14ac:dyDescent="0.25">
      <c r="A47" s="73"/>
      <c r="B47" s="63" t="s">
        <v>147</v>
      </c>
      <c r="C47" s="63" t="s">
        <v>148</v>
      </c>
      <c r="D47" s="74"/>
    </row>
    <row r="48" spans="1:4" ht="13.5" thickBot="1" x14ac:dyDescent="0.25">
      <c r="A48" s="82">
        <v>1</v>
      </c>
      <c r="B48" s="80"/>
      <c r="C48" s="81"/>
      <c r="D48" s="74"/>
    </row>
    <row r="49" spans="1:4" ht="13.5" thickBot="1" x14ac:dyDescent="0.25">
      <c r="A49" s="82">
        <v>2</v>
      </c>
      <c r="B49" s="80"/>
      <c r="C49" s="81"/>
      <c r="D49" s="74"/>
    </row>
    <row r="50" spans="1:4" ht="13.5" thickBot="1" x14ac:dyDescent="0.25">
      <c r="A50" s="82">
        <v>3</v>
      </c>
      <c r="B50" s="80"/>
      <c r="C50" s="81"/>
      <c r="D50" s="74"/>
    </row>
    <row r="51" spans="1:4" ht="13.5" thickBot="1" x14ac:dyDescent="0.25">
      <c r="A51" s="82">
        <v>4</v>
      </c>
      <c r="B51" s="80"/>
      <c r="C51" s="81"/>
      <c r="D51" s="74"/>
    </row>
    <row r="52" spans="1:4" ht="13.5" thickBot="1" x14ac:dyDescent="0.25">
      <c r="A52" s="82">
        <v>5</v>
      </c>
      <c r="B52" s="80"/>
      <c r="C52" s="81"/>
      <c r="D52" s="74"/>
    </row>
    <row r="53" spans="1:4" ht="13.5" thickBot="1" x14ac:dyDescent="0.25">
      <c r="A53" s="82">
        <v>6</v>
      </c>
      <c r="B53" s="80"/>
      <c r="C53" s="81"/>
      <c r="D53" s="74"/>
    </row>
    <row r="54" spans="1:4" ht="13.5" thickBot="1" x14ac:dyDescent="0.25">
      <c r="A54" s="82">
        <v>7</v>
      </c>
      <c r="B54" s="80"/>
      <c r="C54" s="81"/>
      <c r="D54" s="74"/>
    </row>
    <row r="55" spans="1:4" ht="13.5" thickBot="1" x14ac:dyDescent="0.25">
      <c r="A55" s="82">
        <v>8</v>
      </c>
      <c r="B55" s="80"/>
      <c r="C55" s="81"/>
      <c r="D55" s="74"/>
    </row>
    <row r="56" spans="1:4" ht="13.5" thickBot="1" x14ac:dyDescent="0.25">
      <c r="A56" s="73"/>
      <c r="B56" s="38"/>
      <c r="C56" s="38"/>
      <c r="D56" s="74"/>
    </row>
    <row r="57" spans="1:4" ht="13.5" thickBot="1" x14ac:dyDescent="0.25">
      <c r="A57" s="73"/>
      <c r="B57" s="69"/>
      <c r="C57" s="41"/>
      <c r="D57" s="74"/>
    </row>
    <row r="58" spans="1:4" ht="16.5" thickBot="1" x14ac:dyDescent="0.25">
      <c r="A58" s="73"/>
      <c r="B58" s="353" t="s">
        <v>195</v>
      </c>
      <c r="C58" s="354"/>
      <c r="D58" s="74"/>
    </row>
    <row r="59" spans="1:4" ht="9.9499999999999993" customHeight="1" thickBot="1" x14ac:dyDescent="0.25">
      <c r="A59" s="73"/>
      <c r="B59" s="38"/>
      <c r="C59" s="38"/>
      <c r="D59" s="74"/>
    </row>
    <row r="60" spans="1:4" ht="13.5" thickBot="1" x14ac:dyDescent="0.25">
      <c r="A60" s="73"/>
      <c r="B60" s="63" t="s">
        <v>147</v>
      </c>
      <c r="C60" s="63" t="s">
        <v>148</v>
      </c>
      <c r="D60" s="74"/>
    </row>
    <row r="61" spans="1:4" ht="13.5" thickBot="1" x14ac:dyDescent="0.25">
      <c r="A61" s="82">
        <v>1</v>
      </c>
      <c r="B61" s="80"/>
      <c r="C61" s="81"/>
      <c r="D61" s="74"/>
    </row>
    <row r="62" spans="1:4" ht="13.5" thickBot="1" x14ac:dyDescent="0.25">
      <c r="A62" s="82">
        <v>2</v>
      </c>
      <c r="B62" s="80"/>
      <c r="C62" s="81"/>
      <c r="D62" s="74"/>
    </row>
    <row r="63" spans="1:4" ht="13.5" thickBot="1" x14ac:dyDescent="0.25">
      <c r="A63" s="76"/>
      <c r="B63" s="77"/>
      <c r="C63" s="77"/>
      <c r="D63" s="78"/>
    </row>
    <row r="64" spans="1:4" ht="13.5" thickTop="1" x14ac:dyDescent="0.2"/>
  </sheetData>
  <sheetProtection algorithmName="SHA-512" hashValue="BE7O1RdNFFHc7gCbHh/iHgqvcV+N+m9N0EvcBJtF5AkvIX2uweU7xUN3KLjGfc5jiVsj0LrOmz/qnrsUH2Pdfg==" saltValue="TS1vErGupZZbZH3Npx0YIQ==" spinCount="100000" sheet="1" objects="1" scenarios="1"/>
  <mergeCells count="6">
    <mergeCell ref="B58:C58"/>
    <mergeCell ref="A1:D2"/>
    <mergeCell ref="A3:D3"/>
    <mergeCell ref="A4:D5"/>
    <mergeCell ref="B10:C10"/>
    <mergeCell ref="B45:C45"/>
  </mergeCells>
  <dataValidations count="1">
    <dataValidation type="list" allowBlank="1" showInputMessage="1" showErrorMessage="1" sqref="C8" xr:uid="{5ADE9775-4B31-414C-90CC-CB3410F1E5A8}">
      <formula1>Zone_de_congés_scolaires</formula1>
    </dataValidation>
  </dataValidations>
  <printOptions horizontalCentered="1"/>
  <pageMargins left="0.23622047244094491" right="0.23622047244094491" top="0.59055118110236227" bottom="0.39370078740157483" header="0.31496062992125984" footer="0.31496062992125984"/>
  <pageSetup paperSize="9" orientation="portrait" r:id="rId1"/>
  <headerFooter>
    <oddHeader>&amp;C&amp;"Arial,Gras italique"&amp;8&amp;K00-024édité le &amp;D à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tabColor theme="6" tint="0.39997558519241921"/>
    <pageSetUpPr fitToPage="1"/>
  </sheetPr>
  <dimension ref="A1:U55"/>
  <sheetViews>
    <sheetView zoomScale="85" zoomScaleNormal="85" workbookViewId="0">
      <selection activeCell="A3" sqref="A3:U3"/>
    </sheetView>
  </sheetViews>
  <sheetFormatPr baseColWidth="10" defaultRowHeight="12.75" x14ac:dyDescent="0.2"/>
  <cols>
    <col min="1" max="1" width="3" style="37" customWidth="1"/>
    <col min="2" max="2" width="9.42578125" style="37" bestFit="1" customWidth="1"/>
    <col min="3" max="3" width="16.42578125" style="37" customWidth="1"/>
    <col min="4" max="4" width="11.42578125" style="37"/>
    <col min="5" max="5" width="2.7109375" style="83" customWidth="1"/>
    <col min="6" max="7" width="11.42578125" style="37"/>
    <col min="8" max="8" width="2.7109375" style="83" customWidth="1"/>
    <col min="9" max="10" width="11.42578125" style="37"/>
    <col min="11" max="11" width="2.7109375" style="83" customWidth="1"/>
    <col min="12" max="13" width="11.42578125" style="37"/>
    <col min="14" max="14" width="2.7109375" style="83" customWidth="1"/>
    <col min="15" max="16" width="11.42578125" style="37"/>
    <col min="17" max="17" width="2.7109375" style="83" customWidth="1"/>
    <col min="18" max="20" width="11.42578125" style="37"/>
    <col min="21" max="21" width="3" style="37" customWidth="1"/>
    <col min="22" max="16384" width="11.42578125" style="37"/>
  </cols>
  <sheetData>
    <row r="1" spans="1:21" ht="12.75" customHeight="1" thickTop="1" x14ac:dyDescent="0.2">
      <c r="A1" s="330" t="s">
        <v>202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8"/>
    </row>
    <row r="2" spans="1:21" ht="13.5" thickBot="1" x14ac:dyDescent="0.25">
      <c r="A2" s="369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1"/>
    </row>
    <row r="3" spans="1:21" ht="14.25" thickTop="1" thickBot="1" x14ac:dyDescent="0.25">
      <c r="A3" s="336" t="s">
        <v>203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</row>
    <row r="4" spans="1:21" ht="12.75" customHeight="1" thickTop="1" x14ac:dyDescent="0.2">
      <c r="A4" s="361" t="s">
        <v>112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3"/>
    </row>
    <row r="5" spans="1:21" ht="13.5" thickBot="1" x14ac:dyDescent="0.25">
      <c r="A5" s="364"/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6"/>
    </row>
    <row r="6" spans="1:21" ht="14.25" thickTop="1" thickBot="1" x14ac:dyDescent="0.25"/>
    <row r="7" spans="1:21" ht="13.5" thickTop="1" x14ac:dyDescent="0.2">
      <c r="A7" s="79"/>
      <c r="B7" s="71"/>
      <c r="C7" s="71"/>
      <c r="D7" s="71"/>
      <c r="E7" s="84"/>
      <c r="F7" s="71"/>
      <c r="G7" s="71"/>
      <c r="H7" s="84"/>
      <c r="I7" s="71"/>
      <c r="J7" s="71"/>
      <c r="K7" s="84"/>
      <c r="L7" s="71"/>
      <c r="M7" s="71"/>
      <c r="N7" s="84"/>
      <c r="O7" s="71"/>
      <c r="P7" s="71"/>
      <c r="Q7" s="84"/>
      <c r="R7" s="71"/>
      <c r="S7" s="71"/>
      <c r="T7" s="71"/>
      <c r="U7" s="72"/>
    </row>
    <row r="8" spans="1:21" ht="13.5" thickBot="1" x14ac:dyDescent="0.25">
      <c r="A8" s="73"/>
      <c r="B8" s="385">
        <f>'1-DONNÉES SPÉCIFIQUES'!C10</f>
        <v>0</v>
      </c>
      <c r="C8" s="384"/>
      <c r="D8" s="38"/>
      <c r="E8" s="85"/>
      <c r="F8" s="38"/>
      <c r="G8" s="86" t="s">
        <v>26</v>
      </c>
      <c r="H8" s="386">
        <f>'1-DONNÉES SPÉCIFIQUES'!C28</f>
        <v>0</v>
      </c>
      <c r="I8" s="384"/>
      <c r="J8" s="38"/>
      <c r="K8" s="86" t="s">
        <v>151</v>
      </c>
      <c r="L8" s="383">
        <f>'1-DONNÉES SPÉCIFIQUES'!C30</f>
        <v>0</v>
      </c>
      <c r="M8" s="384"/>
      <c r="N8" s="85"/>
      <c r="O8" s="86" t="s">
        <v>126</v>
      </c>
      <c r="P8" s="383">
        <f>'1-DONNÉES SPÉCIFIQUES'!C32</f>
        <v>0</v>
      </c>
      <c r="Q8" s="384"/>
      <c r="R8" s="86" t="s">
        <v>152</v>
      </c>
      <c r="S8" s="87">
        <f>'1-DONNÉES SPÉCIFIQUES'!C34</f>
        <v>0</v>
      </c>
      <c r="T8" s="38"/>
      <c r="U8" s="74"/>
    </row>
    <row r="9" spans="1:21" x14ac:dyDescent="0.2">
      <c r="A9" s="73"/>
      <c r="B9" s="38"/>
      <c r="C9" s="38"/>
      <c r="D9" s="382" t="s">
        <v>27</v>
      </c>
      <c r="E9" s="381"/>
      <c r="F9" s="381"/>
      <c r="G9" s="381" t="s">
        <v>32</v>
      </c>
      <c r="H9" s="381"/>
      <c r="I9" s="381"/>
      <c r="J9" s="381" t="s">
        <v>33</v>
      </c>
      <c r="K9" s="381"/>
      <c r="L9" s="381"/>
      <c r="M9" s="381" t="s">
        <v>34</v>
      </c>
      <c r="N9" s="381"/>
      <c r="O9" s="381"/>
      <c r="P9" s="381" t="s">
        <v>35</v>
      </c>
      <c r="Q9" s="381"/>
      <c r="R9" s="381"/>
      <c r="S9" s="88" t="s">
        <v>36</v>
      </c>
      <c r="T9" s="38"/>
      <c r="U9" s="74"/>
    </row>
    <row r="10" spans="1:21" ht="13.5" thickBot="1" x14ac:dyDescent="0.25">
      <c r="A10" s="73"/>
      <c r="B10" s="38" t="s">
        <v>37</v>
      </c>
      <c r="C10" s="38"/>
      <c r="D10" s="33" t="s">
        <v>28</v>
      </c>
      <c r="E10" s="89"/>
      <c r="F10" s="90" t="s">
        <v>30</v>
      </c>
      <c r="G10" s="91" t="s">
        <v>28</v>
      </c>
      <c r="H10" s="89"/>
      <c r="I10" s="90" t="s">
        <v>30</v>
      </c>
      <c r="J10" s="91" t="s">
        <v>28</v>
      </c>
      <c r="K10" s="89"/>
      <c r="L10" s="90" t="s">
        <v>30</v>
      </c>
      <c r="M10" s="91" t="s">
        <v>28</v>
      </c>
      <c r="N10" s="89"/>
      <c r="O10" s="90" t="s">
        <v>30</v>
      </c>
      <c r="P10" s="91" t="s">
        <v>28</v>
      </c>
      <c r="Q10" s="89"/>
      <c r="R10" s="90" t="s">
        <v>30</v>
      </c>
      <c r="S10" s="91" t="s">
        <v>28</v>
      </c>
      <c r="T10" s="38"/>
      <c r="U10" s="74"/>
    </row>
    <row r="11" spans="1:21" ht="13.5" thickBot="1" x14ac:dyDescent="0.25">
      <c r="A11" s="73"/>
      <c r="B11" s="377" t="s">
        <v>44</v>
      </c>
      <c r="C11" s="92" t="s">
        <v>29</v>
      </c>
      <c r="D11" s="93"/>
      <c r="E11" s="94"/>
      <c r="F11" s="95"/>
      <c r="G11" s="93"/>
      <c r="H11" s="94"/>
      <c r="I11" s="95"/>
      <c r="J11" s="93"/>
      <c r="K11" s="94"/>
      <c r="L11" s="95"/>
      <c r="M11" s="93"/>
      <c r="N11" s="94"/>
      <c r="O11" s="95"/>
      <c r="P11" s="93"/>
      <c r="Q11" s="94"/>
      <c r="R11" s="95"/>
      <c r="S11" s="96"/>
      <c r="T11" s="38"/>
      <c r="U11" s="74"/>
    </row>
    <row r="12" spans="1:21" ht="12.75" customHeight="1" x14ac:dyDescent="0.2">
      <c r="A12" s="73"/>
      <c r="B12" s="378"/>
      <c r="C12" s="97" t="s">
        <v>31</v>
      </c>
      <c r="D12" s="98"/>
      <c r="E12" s="99"/>
      <c r="F12" s="100"/>
      <c r="G12" s="98"/>
      <c r="H12" s="99"/>
      <c r="I12" s="100"/>
      <c r="J12" s="98"/>
      <c r="K12" s="99"/>
      <c r="L12" s="100"/>
      <c r="M12" s="98"/>
      <c r="N12" s="99"/>
      <c r="O12" s="100"/>
      <c r="P12" s="98"/>
      <c r="Q12" s="99"/>
      <c r="R12" s="100"/>
      <c r="S12" s="101"/>
      <c r="T12" s="102" t="s">
        <v>42</v>
      </c>
      <c r="U12" s="74"/>
    </row>
    <row r="13" spans="1:21" ht="13.5" thickBot="1" x14ac:dyDescent="0.25">
      <c r="A13" s="73"/>
      <c r="B13" s="378"/>
      <c r="C13" s="97" t="s">
        <v>39</v>
      </c>
      <c r="D13" s="103">
        <f>D12-D11</f>
        <v>0</v>
      </c>
      <c r="E13" s="104"/>
      <c r="F13" s="105">
        <f t="shared" ref="F13:S13" si="0">F12-F11</f>
        <v>0</v>
      </c>
      <c r="G13" s="106">
        <f t="shared" si="0"/>
        <v>0</v>
      </c>
      <c r="H13" s="104"/>
      <c r="I13" s="105">
        <f t="shared" si="0"/>
        <v>0</v>
      </c>
      <c r="J13" s="106">
        <f t="shared" si="0"/>
        <v>0</v>
      </c>
      <c r="K13" s="104"/>
      <c r="L13" s="105">
        <f t="shared" si="0"/>
        <v>0</v>
      </c>
      <c r="M13" s="106">
        <f t="shared" si="0"/>
        <v>0</v>
      </c>
      <c r="N13" s="104"/>
      <c r="O13" s="105">
        <f t="shared" si="0"/>
        <v>0</v>
      </c>
      <c r="P13" s="106">
        <f t="shared" si="0"/>
        <v>0</v>
      </c>
      <c r="Q13" s="104"/>
      <c r="R13" s="105">
        <f t="shared" si="0"/>
        <v>0</v>
      </c>
      <c r="S13" s="101">
        <f t="shared" si="0"/>
        <v>0</v>
      </c>
      <c r="T13" s="107">
        <f>SUM(D13:S13)</f>
        <v>0</v>
      </c>
      <c r="U13" s="74"/>
    </row>
    <row r="14" spans="1:21" ht="13.5" thickBot="1" x14ac:dyDescent="0.25">
      <c r="A14" s="73"/>
      <c r="B14" s="379"/>
      <c r="C14" s="108" t="s">
        <v>40</v>
      </c>
      <c r="D14" s="109">
        <f>IF(F11&gt;0,D12,0)</f>
        <v>0</v>
      </c>
      <c r="E14" s="110" t="s">
        <v>41</v>
      </c>
      <c r="F14" s="111">
        <f>IF(D12&gt;0,F11,0)</f>
        <v>0</v>
      </c>
      <c r="G14" s="112">
        <f>IF(I11&gt;0,G12,0)</f>
        <v>0</v>
      </c>
      <c r="H14" s="110" t="s">
        <v>41</v>
      </c>
      <c r="I14" s="111">
        <f>IF(G12&gt;0,I11,0)</f>
        <v>0</v>
      </c>
      <c r="J14" s="112">
        <f>IF(L11&gt;0,J12,0)</f>
        <v>0</v>
      </c>
      <c r="K14" s="110" t="s">
        <v>41</v>
      </c>
      <c r="L14" s="111">
        <f>IF(J12&gt;0,L11,0)</f>
        <v>0</v>
      </c>
      <c r="M14" s="112">
        <f>IF(O11&gt;0,M12,0)</f>
        <v>0</v>
      </c>
      <c r="N14" s="110" t="s">
        <v>41</v>
      </c>
      <c r="O14" s="111">
        <f>IF(M12&gt;0,O11,0)</f>
        <v>0</v>
      </c>
      <c r="P14" s="112">
        <f>IF(R11&gt;0,P12,0)</f>
        <v>0</v>
      </c>
      <c r="Q14" s="110" t="s">
        <v>41</v>
      </c>
      <c r="R14" s="111">
        <f>IF(P12&gt;0,R11,0)</f>
        <v>0</v>
      </c>
      <c r="S14" s="113"/>
      <c r="T14" s="38"/>
      <c r="U14" s="74"/>
    </row>
    <row r="15" spans="1:21" ht="13.5" thickBot="1" x14ac:dyDescent="0.25">
      <c r="A15" s="73"/>
      <c r="B15" s="377" t="s">
        <v>45</v>
      </c>
      <c r="C15" s="92" t="s">
        <v>29</v>
      </c>
      <c r="D15" s="93"/>
      <c r="E15" s="94"/>
      <c r="F15" s="95"/>
      <c r="G15" s="93"/>
      <c r="H15" s="94"/>
      <c r="I15" s="95"/>
      <c r="J15" s="93"/>
      <c r="K15" s="94"/>
      <c r="L15" s="95"/>
      <c r="M15" s="93"/>
      <c r="N15" s="94"/>
      <c r="O15" s="95"/>
      <c r="P15" s="93"/>
      <c r="Q15" s="94"/>
      <c r="R15" s="95"/>
      <c r="S15" s="114"/>
      <c r="T15" s="38"/>
      <c r="U15" s="74"/>
    </row>
    <row r="16" spans="1:21" x14ac:dyDescent="0.2">
      <c r="A16" s="73"/>
      <c r="B16" s="378"/>
      <c r="C16" s="97" t="s">
        <v>31</v>
      </c>
      <c r="D16" s="98"/>
      <c r="E16" s="99"/>
      <c r="F16" s="100"/>
      <c r="G16" s="98"/>
      <c r="H16" s="99"/>
      <c r="I16" s="100"/>
      <c r="J16" s="98"/>
      <c r="K16" s="99"/>
      <c r="L16" s="100"/>
      <c r="M16" s="98"/>
      <c r="N16" s="99"/>
      <c r="O16" s="100"/>
      <c r="P16" s="98"/>
      <c r="Q16" s="99"/>
      <c r="R16" s="100"/>
      <c r="S16" s="115"/>
      <c r="T16" s="102" t="s">
        <v>43</v>
      </c>
      <c r="U16" s="74"/>
    </row>
    <row r="17" spans="1:21" ht="13.5" thickBot="1" x14ac:dyDescent="0.25">
      <c r="A17" s="73"/>
      <c r="B17" s="378"/>
      <c r="C17" s="97" t="s">
        <v>39</v>
      </c>
      <c r="D17" s="116">
        <f>D16-D15</f>
        <v>0</v>
      </c>
      <c r="E17" s="104"/>
      <c r="F17" s="105">
        <f>F16-F15</f>
        <v>0</v>
      </c>
      <c r="G17" s="106">
        <f>G16-G15</f>
        <v>0</v>
      </c>
      <c r="H17" s="104"/>
      <c r="I17" s="105">
        <f>I16-I15</f>
        <v>0</v>
      </c>
      <c r="J17" s="106">
        <f>J16-J15</f>
        <v>0</v>
      </c>
      <c r="K17" s="104"/>
      <c r="L17" s="105">
        <f>L16-L15</f>
        <v>0</v>
      </c>
      <c r="M17" s="106">
        <f>M16-M15</f>
        <v>0</v>
      </c>
      <c r="N17" s="104"/>
      <c r="O17" s="105">
        <f>O16-O15</f>
        <v>0</v>
      </c>
      <c r="P17" s="106">
        <f>P16-P15</f>
        <v>0</v>
      </c>
      <c r="Q17" s="104"/>
      <c r="R17" s="105">
        <f>R16-R15</f>
        <v>0</v>
      </c>
      <c r="S17" s="117">
        <f>S16-S15</f>
        <v>0</v>
      </c>
      <c r="T17" s="107">
        <f>SUM(D17:S17)</f>
        <v>0</v>
      </c>
      <c r="U17" s="74"/>
    </row>
    <row r="18" spans="1:21" ht="13.5" thickBot="1" x14ac:dyDescent="0.25">
      <c r="A18" s="73"/>
      <c r="B18" s="379"/>
      <c r="C18" s="108" t="s">
        <v>40</v>
      </c>
      <c r="D18" s="118">
        <f>IF(F15&gt;0,D16,0)</f>
        <v>0</v>
      </c>
      <c r="E18" s="110" t="s">
        <v>41</v>
      </c>
      <c r="F18" s="111">
        <f>IF(D16&gt;0,F15,0)</f>
        <v>0</v>
      </c>
      <c r="G18" s="112">
        <f>IF(I15&gt;0,G16,0)</f>
        <v>0</v>
      </c>
      <c r="H18" s="110" t="s">
        <v>41</v>
      </c>
      <c r="I18" s="111">
        <f>IF(G16&gt;0,I15,0)</f>
        <v>0</v>
      </c>
      <c r="J18" s="112">
        <f>IF(L15&gt;0,J16,0)</f>
        <v>0</v>
      </c>
      <c r="K18" s="110" t="s">
        <v>41</v>
      </c>
      <c r="L18" s="111">
        <f>IF(J16&gt;0,L15,0)</f>
        <v>0</v>
      </c>
      <c r="M18" s="112">
        <f>IF(O15&gt;0,M16,0)</f>
        <v>0</v>
      </c>
      <c r="N18" s="110" t="s">
        <v>41</v>
      </c>
      <c r="O18" s="111">
        <f>IF(M16&gt;0,O15,0)</f>
        <v>0</v>
      </c>
      <c r="P18" s="112">
        <f>IF(R15&gt;0,P16,0)</f>
        <v>0</v>
      </c>
      <c r="Q18" s="110" t="s">
        <v>41</v>
      </c>
      <c r="R18" s="111">
        <f>IF(P16&gt;0,R15,0)</f>
        <v>0</v>
      </c>
      <c r="S18" s="113"/>
      <c r="T18" s="38"/>
      <c r="U18" s="74"/>
    </row>
    <row r="19" spans="1:21" ht="13.5" thickBot="1" x14ac:dyDescent="0.25">
      <c r="A19" s="73"/>
      <c r="B19" s="377" t="s">
        <v>46</v>
      </c>
      <c r="C19" s="92" t="s">
        <v>29</v>
      </c>
      <c r="D19" s="93"/>
      <c r="E19" s="94"/>
      <c r="F19" s="95"/>
      <c r="G19" s="93"/>
      <c r="H19" s="94"/>
      <c r="I19" s="95"/>
      <c r="J19" s="93"/>
      <c r="K19" s="94"/>
      <c r="L19" s="95"/>
      <c r="M19" s="93"/>
      <c r="N19" s="94"/>
      <c r="O19" s="95"/>
      <c r="P19" s="93"/>
      <c r="Q19" s="94"/>
      <c r="R19" s="95"/>
      <c r="S19" s="114"/>
      <c r="T19" s="38"/>
      <c r="U19" s="74"/>
    </row>
    <row r="20" spans="1:21" x14ac:dyDescent="0.2">
      <c r="A20" s="73"/>
      <c r="B20" s="378"/>
      <c r="C20" s="97" t="s">
        <v>31</v>
      </c>
      <c r="D20" s="98"/>
      <c r="E20" s="99"/>
      <c r="F20" s="100"/>
      <c r="G20" s="98"/>
      <c r="H20" s="99"/>
      <c r="I20" s="100"/>
      <c r="J20" s="98"/>
      <c r="K20" s="99"/>
      <c r="L20" s="100"/>
      <c r="M20" s="98"/>
      <c r="N20" s="99"/>
      <c r="O20" s="100"/>
      <c r="P20" s="98"/>
      <c r="Q20" s="99"/>
      <c r="R20" s="100"/>
      <c r="S20" s="115"/>
      <c r="T20" s="102" t="s">
        <v>51</v>
      </c>
      <c r="U20" s="74"/>
    </row>
    <row r="21" spans="1:21" ht="13.5" thickBot="1" x14ac:dyDescent="0.25">
      <c r="A21" s="73"/>
      <c r="B21" s="378"/>
      <c r="C21" s="97" t="s">
        <v>39</v>
      </c>
      <c r="D21" s="116">
        <f>D20-D19</f>
        <v>0</v>
      </c>
      <c r="E21" s="104"/>
      <c r="F21" s="105">
        <f>F20-F19</f>
        <v>0</v>
      </c>
      <c r="G21" s="106">
        <f>G20-G19</f>
        <v>0</v>
      </c>
      <c r="H21" s="104"/>
      <c r="I21" s="105">
        <f>I20-I19</f>
        <v>0</v>
      </c>
      <c r="J21" s="106">
        <f>J20-J19</f>
        <v>0</v>
      </c>
      <c r="K21" s="104"/>
      <c r="L21" s="105">
        <f>L20-L19</f>
        <v>0</v>
      </c>
      <c r="M21" s="106">
        <f>M20-M19</f>
        <v>0</v>
      </c>
      <c r="N21" s="104"/>
      <c r="O21" s="105">
        <f>O20-O19</f>
        <v>0</v>
      </c>
      <c r="P21" s="106">
        <f>P20-P19</f>
        <v>0</v>
      </c>
      <c r="Q21" s="104"/>
      <c r="R21" s="105">
        <f>R20-R19</f>
        <v>0</v>
      </c>
      <c r="S21" s="117">
        <f>S20-S19</f>
        <v>0</v>
      </c>
      <c r="T21" s="107">
        <f>SUM(D21:S21)</f>
        <v>0</v>
      </c>
      <c r="U21" s="74"/>
    </row>
    <row r="22" spans="1:21" ht="13.5" thickBot="1" x14ac:dyDescent="0.25">
      <c r="A22" s="73"/>
      <c r="B22" s="379"/>
      <c r="C22" s="108" t="s">
        <v>40</v>
      </c>
      <c r="D22" s="118">
        <f>IF(F19&gt;0,D20,0)</f>
        <v>0</v>
      </c>
      <c r="E22" s="110" t="s">
        <v>41</v>
      </c>
      <c r="F22" s="111">
        <f>IF(D20&gt;0,F19,0)</f>
        <v>0</v>
      </c>
      <c r="G22" s="112">
        <f>IF(I19&gt;0,G20,0)</f>
        <v>0</v>
      </c>
      <c r="H22" s="110" t="s">
        <v>41</v>
      </c>
      <c r="I22" s="111">
        <f>IF(G20&gt;0,I19,0)</f>
        <v>0</v>
      </c>
      <c r="J22" s="112">
        <f>IF(L19&gt;0,J20,0)</f>
        <v>0</v>
      </c>
      <c r="K22" s="110" t="s">
        <v>41</v>
      </c>
      <c r="L22" s="111">
        <f>IF(J20&gt;0,L19,0)</f>
        <v>0</v>
      </c>
      <c r="M22" s="112">
        <f>IF(O19&gt;0,M20,0)</f>
        <v>0</v>
      </c>
      <c r="N22" s="110" t="s">
        <v>41</v>
      </c>
      <c r="O22" s="111">
        <f>IF(M20&gt;0,O19,0)</f>
        <v>0</v>
      </c>
      <c r="P22" s="112">
        <f>IF(R19&gt;0,P20,0)</f>
        <v>0</v>
      </c>
      <c r="Q22" s="110" t="s">
        <v>41</v>
      </c>
      <c r="R22" s="111">
        <f>IF(P20&gt;0,R19,0)</f>
        <v>0</v>
      </c>
      <c r="S22" s="113"/>
      <c r="T22" s="38"/>
      <c r="U22" s="74"/>
    </row>
    <row r="23" spans="1:21" ht="13.5" thickBot="1" x14ac:dyDescent="0.25">
      <c r="A23" s="73"/>
      <c r="B23" s="377" t="s">
        <v>59</v>
      </c>
      <c r="C23" s="92" t="s">
        <v>29</v>
      </c>
      <c r="D23" s="93"/>
      <c r="E23" s="94"/>
      <c r="F23" s="95"/>
      <c r="G23" s="93"/>
      <c r="H23" s="94"/>
      <c r="I23" s="95"/>
      <c r="J23" s="93"/>
      <c r="K23" s="94"/>
      <c r="L23" s="95"/>
      <c r="M23" s="93"/>
      <c r="N23" s="94"/>
      <c r="O23" s="95"/>
      <c r="P23" s="93"/>
      <c r="Q23" s="94"/>
      <c r="R23" s="95"/>
      <c r="S23" s="96"/>
      <c r="T23" s="38"/>
      <c r="U23" s="74"/>
    </row>
    <row r="24" spans="1:21" ht="12.75" customHeight="1" x14ac:dyDescent="0.2">
      <c r="A24" s="73"/>
      <c r="B24" s="378"/>
      <c r="C24" s="97" t="s">
        <v>31</v>
      </c>
      <c r="D24" s="98"/>
      <c r="E24" s="99"/>
      <c r="F24" s="100"/>
      <c r="G24" s="98"/>
      <c r="H24" s="99"/>
      <c r="I24" s="100"/>
      <c r="J24" s="98"/>
      <c r="K24" s="99"/>
      <c r="L24" s="100"/>
      <c r="M24" s="98"/>
      <c r="N24" s="99"/>
      <c r="O24" s="100"/>
      <c r="P24" s="98"/>
      <c r="Q24" s="99"/>
      <c r="R24" s="100"/>
      <c r="S24" s="101"/>
      <c r="T24" s="102" t="s">
        <v>56</v>
      </c>
      <c r="U24" s="74"/>
    </row>
    <row r="25" spans="1:21" ht="13.5" thickBot="1" x14ac:dyDescent="0.25">
      <c r="A25" s="73"/>
      <c r="B25" s="378"/>
      <c r="C25" s="97" t="s">
        <v>39</v>
      </c>
      <c r="D25" s="116">
        <f>D24-D23</f>
        <v>0</v>
      </c>
      <c r="E25" s="104"/>
      <c r="F25" s="105">
        <f>F24-F23</f>
        <v>0</v>
      </c>
      <c r="G25" s="106">
        <f>G24-G23</f>
        <v>0</v>
      </c>
      <c r="H25" s="104"/>
      <c r="I25" s="105">
        <f>I24-I23</f>
        <v>0</v>
      </c>
      <c r="J25" s="106">
        <f>J24-J23</f>
        <v>0</v>
      </c>
      <c r="K25" s="104"/>
      <c r="L25" s="105">
        <f>L24-L23</f>
        <v>0</v>
      </c>
      <c r="M25" s="106">
        <f>M24-M23</f>
        <v>0</v>
      </c>
      <c r="N25" s="104"/>
      <c r="O25" s="105">
        <f>O24-O23</f>
        <v>0</v>
      </c>
      <c r="P25" s="106">
        <f>P24-P23</f>
        <v>0</v>
      </c>
      <c r="Q25" s="104"/>
      <c r="R25" s="105">
        <f>R24-R23</f>
        <v>0</v>
      </c>
      <c r="S25" s="101">
        <f>S24-S23</f>
        <v>0</v>
      </c>
      <c r="T25" s="107">
        <f>SUM(D25:S25)</f>
        <v>0</v>
      </c>
      <c r="U25" s="74"/>
    </row>
    <row r="26" spans="1:21" ht="13.5" thickBot="1" x14ac:dyDescent="0.25">
      <c r="A26" s="73"/>
      <c r="B26" s="379"/>
      <c r="C26" s="108" t="s">
        <v>40</v>
      </c>
      <c r="D26" s="118">
        <f>IF(F23&gt;0,D24,0)</f>
        <v>0</v>
      </c>
      <c r="E26" s="110" t="s">
        <v>41</v>
      </c>
      <c r="F26" s="111">
        <f>IF(D24&gt;0,F23,0)</f>
        <v>0</v>
      </c>
      <c r="G26" s="112">
        <f>IF(I23&gt;0,G24,0)</f>
        <v>0</v>
      </c>
      <c r="H26" s="110" t="s">
        <v>41</v>
      </c>
      <c r="I26" s="111">
        <f>IF(G24&gt;0,I23,0)</f>
        <v>0</v>
      </c>
      <c r="J26" s="112">
        <f>IF(L23&gt;0,J24,0)</f>
        <v>0</v>
      </c>
      <c r="K26" s="110" t="s">
        <v>41</v>
      </c>
      <c r="L26" s="111">
        <f>IF(J24&gt;0,L23,0)</f>
        <v>0</v>
      </c>
      <c r="M26" s="112">
        <f>IF(O23&gt;0,M24,0)</f>
        <v>0</v>
      </c>
      <c r="N26" s="110" t="s">
        <v>41</v>
      </c>
      <c r="O26" s="111">
        <f>IF(M24&gt;0,O23,0)</f>
        <v>0</v>
      </c>
      <c r="P26" s="112">
        <f>IF(R23&gt;0,P24,0)</f>
        <v>0</v>
      </c>
      <c r="Q26" s="110" t="s">
        <v>41</v>
      </c>
      <c r="R26" s="111">
        <f>IF(P24&gt;0,R23,0)</f>
        <v>0</v>
      </c>
      <c r="S26" s="113"/>
      <c r="T26" s="38"/>
      <c r="U26" s="74"/>
    </row>
    <row r="27" spans="1:21" ht="13.5" thickBot="1" x14ac:dyDescent="0.25">
      <c r="A27" s="73"/>
      <c r="B27" s="377" t="s">
        <v>60</v>
      </c>
      <c r="C27" s="92" t="s">
        <v>29</v>
      </c>
      <c r="D27" s="93"/>
      <c r="E27" s="94"/>
      <c r="F27" s="95"/>
      <c r="G27" s="93"/>
      <c r="H27" s="94"/>
      <c r="I27" s="95"/>
      <c r="J27" s="93"/>
      <c r="K27" s="94"/>
      <c r="L27" s="95"/>
      <c r="M27" s="93"/>
      <c r="N27" s="94"/>
      <c r="O27" s="95"/>
      <c r="P27" s="93"/>
      <c r="Q27" s="94"/>
      <c r="R27" s="95"/>
      <c r="S27" s="114"/>
      <c r="T27" s="38"/>
      <c r="U27" s="74"/>
    </row>
    <row r="28" spans="1:21" x14ac:dyDescent="0.2">
      <c r="A28" s="73"/>
      <c r="B28" s="378"/>
      <c r="C28" s="97" t="s">
        <v>31</v>
      </c>
      <c r="D28" s="98"/>
      <c r="E28" s="99"/>
      <c r="F28" s="100"/>
      <c r="G28" s="98"/>
      <c r="H28" s="99"/>
      <c r="I28" s="100"/>
      <c r="J28" s="98"/>
      <c r="K28" s="99"/>
      <c r="L28" s="100"/>
      <c r="M28" s="98"/>
      <c r="N28" s="99"/>
      <c r="O28" s="100"/>
      <c r="P28" s="98"/>
      <c r="Q28" s="99"/>
      <c r="R28" s="100"/>
      <c r="S28" s="115"/>
      <c r="T28" s="102" t="s">
        <v>57</v>
      </c>
      <c r="U28" s="74"/>
    </row>
    <row r="29" spans="1:21" ht="13.5" thickBot="1" x14ac:dyDescent="0.25">
      <c r="A29" s="73"/>
      <c r="B29" s="378"/>
      <c r="C29" s="97" t="s">
        <v>39</v>
      </c>
      <c r="D29" s="116">
        <f>D28-D27</f>
        <v>0</v>
      </c>
      <c r="E29" s="104"/>
      <c r="F29" s="105">
        <f>F28-F27</f>
        <v>0</v>
      </c>
      <c r="G29" s="106">
        <f>G28-G27</f>
        <v>0</v>
      </c>
      <c r="H29" s="104"/>
      <c r="I29" s="105">
        <f>I28-I27</f>
        <v>0</v>
      </c>
      <c r="J29" s="106">
        <f>J28-J27</f>
        <v>0</v>
      </c>
      <c r="K29" s="104"/>
      <c r="L29" s="105">
        <f>L28-L27</f>
        <v>0</v>
      </c>
      <c r="M29" s="106">
        <f>M28-M27</f>
        <v>0</v>
      </c>
      <c r="N29" s="104"/>
      <c r="O29" s="105">
        <f>O28-O27</f>
        <v>0</v>
      </c>
      <c r="P29" s="106">
        <f>P28-P27</f>
        <v>0</v>
      </c>
      <c r="Q29" s="104"/>
      <c r="R29" s="105">
        <f>R28-R27</f>
        <v>0</v>
      </c>
      <c r="S29" s="117">
        <f>S28-S27</f>
        <v>0</v>
      </c>
      <c r="T29" s="107">
        <f>SUM(D29:S29)</f>
        <v>0</v>
      </c>
      <c r="U29" s="74"/>
    </row>
    <row r="30" spans="1:21" ht="13.5" thickBot="1" x14ac:dyDescent="0.25">
      <c r="A30" s="73"/>
      <c r="B30" s="379"/>
      <c r="C30" s="108" t="s">
        <v>40</v>
      </c>
      <c r="D30" s="118">
        <f>IF(F27&gt;0,D28,0)</f>
        <v>0</v>
      </c>
      <c r="E30" s="110" t="s">
        <v>41</v>
      </c>
      <c r="F30" s="111">
        <f>IF(D28&gt;0,F27,0)</f>
        <v>0</v>
      </c>
      <c r="G30" s="112">
        <f>IF(I27&gt;0,G28,0)</f>
        <v>0</v>
      </c>
      <c r="H30" s="110" t="s">
        <v>41</v>
      </c>
      <c r="I30" s="111">
        <f>IF(G28&gt;0,I27,0)</f>
        <v>0</v>
      </c>
      <c r="J30" s="112">
        <f>IF(L27&gt;0,J28,0)</f>
        <v>0</v>
      </c>
      <c r="K30" s="110" t="s">
        <v>41</v>
      </c>
      <c r="L30" s="111">
        <f>IF(J28&gt;0,L27,0)</f>
        <v>0</v>
      </c>
      <c r="M30" s="112">
        <f>IF(O27&gt;0,M28,0)</f>
        <v>0</v>
      </c>
      <c r="N30" s="110" t="s">
        <v>41</v>
      </c>
      <c r="O30" s="111">
        <f>IF(M28&gt;0,O27,0)</f>
        <v>0</v>
      </c>
      <c r="P30" s="112">
        <f>IF(R27&gt;0,P28,0)</f>
        <v>0</v>
      </c>
      <c r="Q30" s="110" t="s">
        <v>41</v>
      </c>
      <c r="R30" s="111">
        <f>IF(P28&gt;0,R27,0)</f>
        <v>0</v>
      </c>
      <c r="S30" s="113"/>
      <c r="T30" s="38"/>
      <c r="U30" s="74"/>
    </row>
    <row r="31" spans="1:21" ht="13.5" thickBot="1" x14ac:dyDescent="0.25">
      <c r="A31" s="73"/>
      <c r="B31" s="380" t="s">
        <v>61</v>
      </c>
      <c r="C31" s="119" t="s">
        <v>29</v>
      </c>
      <c r="D31" s="93"/>
      <c r="E31" s="94"/>
      <c r="F31" s="95"/>
      <c r="G31" s="93"/>
      <c r="H31" s="94"/>
      <c r="I31" s="95"/>
      <c r="J31" s="93"/>
      <c r="K31" s="94"/>
      <c r="L31" s="95"/>
      <c r="M31" s="93"/>
      <c r="N31" s="94"/>
      <c r="O31" s="95"/>
      <c r="P31" s="93"/>
      <c r="Q31" s="94"/>
      <c r="R31" s="95"/>
      <c r="S31" s="114"/>
      <c r="T31" s="38"/>
      <c r="U31" s="74"/>
    </row>
    <row r="32" spans="1:21" x14ac:dyDescent="0.2">
      <c r="A32" s="73"/>
      <c r="B32" s="378"/>
      <c r="C32" s="97" t="s">
        <v>31</v>
      </c>
      <c r="D32" s="98"/>
      <c r="E32" s="99"/>
      <c r="F32" s="100"/>
      <c r="G32" s="98"/>
      <c r="H32" s="99"/>
      <c r="I32" s="100"/>
      <c r="J32" s="98"/>
      <c r="K32" s="99"/>
      <c r="L32" s="100"/>
      <c r="M32" s="98"/>
      <c r="N32" s="99"/>
      <c r="O32" s="100"/>
      <c r="P32" s="98"/>
      <c r="Q32" s="99"/>
      <c r="R32" s="100"/>
      <c r="S32" s="115"/>
      <c r="T32" s="102" t="s">
        <v>58</v>
      </c>
      <c r="U32" s="74"/>
    </row>
    <row r="33" spans="1:21" ht="13.5" thickBot="1" x14ac:dyDescent="0.25">
      <c r="A33" s="73"/>
      <c r="B33" s="378"/>
      <c r="C33" s="97" t="s">
        <v>39</v>
      </c>
      <c r="D33" s="103">
        <f>D32-D31</f>
        <v>0</v>
      </c>
      <c r="E33" s="104"/>
      <c r="F33" s="105">
        <f>F32-F31</f>
        <v>0</v>
      </c>
      <c r="G33" s="106">
        <f>G32-G31</f>
        <v>0</v>
      </c>
      <c r="H33" s="104"/>
      <c r="I33" s="105">
        <f>I32-I31</f>
        <v>0</v>
      </c>
      <c r="J33" s="106">
        <f>J32-J31</f>
        <v>0</v>
      </c>
      <c r="K33" s="104"/>
      <c r="L33" s="105">
        <f>L32-L31</f>
        <v>0</v>
      </c>
      <c r="M33" s="106">
        <f>M32-M31</f>
        <v>0</v>
      </c>
      <c r="N33" s="104"/>
      <c r="O33" s="105">
        <f>O32-O31</f>
        <v>0</v>
      </c>
      <c r="P33" s="106">
        <f>P32-P31</f>
        <v>0</v>
      </c>
      <c r="Q33" s="104"/>
      <c r="R33" s="105">
        <f>R32-R31</f>
        <v>0</v>
      </c>
      <c r="S33" s="117">
        <f>S32-S31</f>
        <v>0</v>
      </c>
      <c r="T33" s="107">
        <f>SUM(D33:S33)</f>
        <v>0</v>
      </c>
      <c r="U33" s="74"/>
    </row>
    <row r="34" spans="1:21" ht="13.5" thickBot="1" x14ac:dyDescent="0.25">
      <c r="A34" s="73"/>
      <c r="B34" s="379"/>
      <c r="C34" s="108" t="s">
        <v>40</v>
      </c>
      <c r="D34" s="109">
        <f>IF(F31&gt;0,D32,0)</f>
        <v>0</v>
      </c>
      <c r="E34" s="110" t="s">
        <v>41</v>
      </c>
      <c r="F34" s="111">
        <f>IF(D32&gt;0,F31,0)</f>
        <v>0</v>
      </c>
      <c r="G34" s="112">
        <f>IF(I31&gt;0,G32,0)</f>
        <v>0</v>
      </c>
      <c r="H34" s="110" t="s">
        <v>41</v>
      </c>
      <c r="I34" s="111">
        <f>IF(G32&gt;0,I31,0)</f>
        <v>0</v>
      </c>
      <c r="J34" s="112">
        <f>IF(L31&gt;0,J32,0)</f>
        <v>0</v>
      </c>
      <c r="K34" s="110" t="s">
        <v>41</v>
      </c>
      <c r="L34" s="111">
        <f>IF(J32&gt;0,L31,0)</f>
        <v>0</v>
      </c>
      <c r="M34" s="112">
        <f>IF(O31&gt;0,M32,0)</f>
        <v>0</v>
      </c>
      <c r="N34" s="110" t="s">
        <v>41</v>
      </c>
      <c r="O34" s="111">
        <f>IF(M32&gt;0,O31,0)</f>
        <v>0</v>
      </c>
      <c r="P34" s="112">
        <f>IF(R31&gt;0,P32,0)</f>
        <v>0</v>
      </c>
      <c r="Q34" s="110" t="s">
        <v>41</v>
      </c>
      <c r="R34" s="111">
        <f>IF(P32&gt;0,R31,0)</f>
        <v>0</v>
      </c>
      <c r="S34" s="113"/>
      <c r="T34" s="38"/>
      <c r="U34" s="74"/>
    </row>
    <row r="35" spans="1:21" x14ac:dyDescent="0.2">
      <c r="A35" s="73"/>
      <c r="B35" s="38" t="s">
        <v>47</v>
      </c>
      <c r="C35" s="38"/>
      <c r="D35" s="38" t="s">
        <v>48</v>
      </c>
      <c r="E35" s="120"/>
      <c r="F35" s="38"/>
      <c r="G35" s="38" t="s">
        <v>49</v>
      </c>
      <c r="H35" s="120"/>
      <c r="I35" s="38"/>
      <c r="J35" s="38"/>
      <c r="K35" s="120"/>
      <c r="L35" s="38"/>
      <c r="M35" s="38"/>
      <c r="N35" s="120"/>
      <c r="O35" s="38"/>
      <c r="P35" s="38"/>
      <c r="Q35" s="120"/>
      <c r="R35" s="38"/>
      <c r="S35" s="38"/>
      <c r="T35" s="38"/>
      <c r="U35" s="74"/>
    </row>
    <row r="36" spans="1:21" ht="13.5" thickBot="1" x14ac:dyDescent="0.25">
      <c r="A36" s="73"/>
      <c r="B36" s="38"/>
      <c r="C36" s="38"/>
      <c r="D36" s="38"/>
      <c r="E36" s="120"/>
      <c r="F36" s="38"/>
      <c r="G36" s="38"/>
      <c r="H36" s="120"/>
      <c r="I36" s="38"/>
      <c r="J36" s="38"/>
      <c r="K36" s="120"/>
      <c r="L36" s="38"/>
      <c r="M36" s="38"/>
      <c r="N36" s="120"/>
      <c r="O36" s="38"/>
      <c r="P36" s="38"/>
      <c r="Q36" s="120"/>
      <c r="R36" s="38"/>
      <c r="S36" s="38"/>
      <c r="T36" s="38"/>
      <c r="U36" s="74"/>
    </row>
    <row r="37" spans="1:21" x14ac:dyDescent="0.2">
      <c r="A37" s="73"/>
      <c r="B37" s="44"/>
      <c r="C37" s="41"/>
      <c r="D37" s="41"/>
      <c r="E37" s="121"/>
      <c r="F37" s="41"/>
      <c r="G37" s="41"/>
      <c r="H37" s="121"/>
      <c r="I37" s="41"/>
      <c r="J37" s="41"/>
      <c r="K37" s="121"/>
      <c r="L37" s="41"/>
      <c r="M37" s="41"/>
      <c r="N37" s="121"/>
      <c r="O37" s="41"/>
      <c r="P37" s="41"/>
      <c r="Q37" s="121"/>
      <c r="R37" s="41"/>
      <c r="S37" s="41"/>
      <c r="T37" s="45"/>
      <c r="U37" s="74"/>
    </row>
    <row r="38" spans="1:21" x14ac:dyDescent="0.2">
      <c r="A38" s="73"/>
      <c r="B38" s="122" t="s">
        <v>24</v>
      </c>
      <c r="C38" s="38"/>
      <c r="D38" s="372" t="s">
        <v>149</v>
      </c>
      <c r="E38" s="373"/>
      <c r="F38" s="373"/>
      <c r="G38" s="38"/>
      <c r="H38" s="120"/>
      <c r="I38" s="38"/>
      <c r="J38" s="372" t="s">
        <v>200</v>
      </c>
      <c r="K38" s="372"/>
      <c r="L38" s="372"/>
      <c r="M38" s="38"/>
      <c r="N38" s="120"/>
      <c r="O38" s="38"/>
      <c r="P38" s="372" t="s">
        <v>150</v>
      </c>
      <c r="Q38" s="372"/>
      <c r="R38" s="372"/>
      <c r="S38" s="38"/>
      <c r="T38" s="47"/>
      <c r="U38" s="74"/>
    </row>
    <row r="39" spans="1:21" x14ac:dyDescent="0.2">
      <c r="A39" s="73"/>
      <c r="B39" s="46"/>
      <c r="C39" s="38"/>
      <c r="D39" s="38"/>
      <c r="E39" s="120"/>
      <c r="F39" s="38"/>
      <c r="G39" s="38"/>
      <c r="H39" s="120"/>
      <c r="I39" s="38"/>
      <c r="J39" s="38"/>
      <c r="K39" s="120"/>
      <c r="L39" s="38"/>
      <c r="M39" s="38"/>
      <c r="N39" s="120"/>
      <c r="O39" s="38"/>
      <c r="P39" s="38"/>
      <c r="Q39" s="120"/>
      <c r="R39" s="38"/>
      <c r="S39" s="38"/>
      <c r="T39" s="47"/>
      <c r="U39" s="74"/>
    </row>
    <row r="40" spans="1:21" x14ac:dyDescent="0.2">
      <c r="A40" s="73"/>
      <c r="B40" s="46"/>
      <c r="C40" s="38"/>
      <c r="D40" s="38"/>
      <c r="E40" s="120"/>
      <c r="F40" s="38"/>
      <c r="G40" s="38"/>
      <c r="H40" s="120"/>
      <c r="I40" s="38"/>
      <c r="J40" s="38"/>
      <c r="K40" s="120"/>
      <c r="L40" s="38"/>
      <c r="M40" s="38"/>
      <c r="N40" s="120"/>
      <c r="O40" s="38"/>
      <c r="P40" s="38"/>
      <c r="Q40" s="120"/>
      <c r="R40" s="38"/>
      <c r="S40" s="38"/>
      <c r="T40" s="47"/>
      <c r="U40" s="74"/>
    </row>
    <row r="41" spans="1:21" x14ac:dyDescent="0.2">
      <c r="A41" s="73"/>
      <c r="B41" s="46"/>
      <c r="C41" s="38"/>
      <c r="D41" s="38"/>
      <c r="E41" s="120"/>
      <c r="F41" s="38"/>
      <c r="G41" s="38"/>
      <c r="H41" s="120"/>
      <c r="I41" s="38"/>
      <c r="J41" s="38"/>
      <c r="K41" s="120"/>
      <c r="L41" s="38"/>
      <c r="M41" s="38"/>
      <c r="N41" s="120"/>
      <c r="O41" s="38"/>
      <c r="P41" s="38"/>
      <c r="Q41" s="120"/>
      <c r="R41" s="38"/>
      <c r="S41" s="38"/>
      <c r="T41" s="47"/>
      <c r="U41" s="74"/>
    </row>
    <row r="42" spans="1:21" x14ac:dyDescent="0.2">
      <c r="A42" s="73"/>
      <c r="B42" s="46"/>
      <c r="C42" s="38"/>
      <c r="D42" s="38"/>
      <c r="E42" s="120"/>
      <c r="F42" s="38"/>
      <c r="G42" s="38"/>
      <c r="H42" s="120"/>
      <c r="I42" s="38"/>
      <c r="J42" s="38"/>
      <c r="K42" s="120"/>
      <c r="L42" s="38"/>
      <c r="M42" s="38"/>
      <c r="N42" s="120"/>
      <c r="O42" s="38"/>
      <c r="P42" s="38"/>
      <c r="Q42" s="120"/>
      <c r="R42" s="38"/>
      <c r="S42" s="38"/>
      <c r="T42" s="47"/>
      <c r="U42" s="74"/>
    </row>
    <row r="43" spans="1:21" x14ac:dyDescent="0.2">
      <c r="A43" s="73"/>
      <c r="B43" s="46"/>
      <c r="C43" s="38"/>
      <c r="D43" s="123">
        <f>L8</f>
        <v>0</v>
      </c>
      <c r="E43" s="131"/>
      <c r="F43" s="124">
        <f>H8</f>
        <v>0</v>
      </c>
      <c r="G43" s="132"/>
      <c r="H43" s="131"/>
      <c r="I43" s="132"/>
      <c r="J43" s="374">
        <f>'1-DONNÉES SPÉCIFIQUES'!C23</f>
        <v>0</v>
      </c>
      <c r="K43" s="375"/>
      <c r="L43" s="375"/>
      <c r="M43" s="132"/>
      <c r="N43" s="131"/>
      <c r="O43" s="132"/>
      <c r="P43" s="374">
        <f>'1-DONNÉES SPÉCIFIQUES'!C21</f>
        <v>0</v>
      </c>
      <c r="Q43" s="376"/>
      <c r="R43" s="376"/>
      <c r="S43" s="38"/>
      <c r="T43" s="47"/>
      <c r="U43" s="74"/>
    </row>
    <row r="44" spans="1:21" ht="13.5" thickBot="1" x14ac:dyDescent="0.25">
      <c r="A44" s="73"/>
      <c r="B44" s="49"/>
      <c r="C44" s="50"/>
      <c r="D44" s="50"/>
      <c r="E44" s="125"/>
      <c r="F44" s="50"/>
      <c r="G44" s="50"/>
      <c r="H44" s="125"/>
      <c r="I44" s="50"/>
      <c r="J44" s="50"/>
      <c r="K44" s="125"/>
      <c r="L44" s="50"/>
      <c r="M44" s="50"/>
      <c r="N44" s="125"/>
      <c r="O44" s="50"/>
      <c r="P44" s="50"/>
      <c r="Q44" s="125"/>
      <c r="R44" s="50"/>
      <c r="S44" s="50"/>
      <c r="T44" s="51"/>
      <c r="U44" s="74"/>
    </row>
    <row r="45" spans="1:21" x14ac:dyDescent="0.2">
      <c r="A45" s="73"/>
      <c r="B45" s="38"/>
      <c r="C45" s="38"/>
      <c r="D45" s="38"/>
      <c r="E45" s="120"/>
      <c r="F45" s="38"/>
      <c r="G45" s="38"/>
      <c r="H45" s="120"/>
      <c r="I45" s="38"/>
      <c r="J45" s="38"/>
      <c r="K45" s="120"/>
      <c r="L45" s="38"/>
      <c r="M45" s="38"/>
      <c r="N45" s="120"/>
      <c r="O45" s="38"/>
      <c r="P45" s="127" t="s">
        <v>85</v>
      </c>
      <c r="Q45" s="120"/>
      <c r="R45" s="38"/>
      <c r="S45" s="38"/>
      <c r="T45" s="38"/>
      <c r="U45" s="74"/>
    </row>
    <row r="46" spans="1:21" ht="13.5" thickBot="1" x14ac:dyDescent="0.25">
      <c r="A46" s="73"/>
      <c r="B46" s="50"/>
      <c r="C46" s="50"/>
      <c r="D46" s="50"/>
      <c r="E46" s="125"/>
      <c r="F46" s="50"/>
      <c r="G46" s="50"/>
      <c r="H46" s="125"/>
      <c r="I46" s="50"/>
      <c r="J46" s="50"/>
      <c r="K46" s="125"/>
      <c r="L46" s="50"/>
      <c r="M46" s="50"/>
      <c r="N46" s="125"/>
      <c r="O46" s="50"/>
      <c r="P46" s="133"/>
      <c r="Q46" s="125"/>
      <c r="R46" s="50"/>
      <c r="S46" s="50"/>
      <c r="T46" s="50"/>
      <c r="U46" s="74"/>
    </row>
    <row r="47" spans="1:21" x14ac:dyDescent="0.2">
      <c r="A47" s="73"/>
      <c r="B47" s="41"/>
      <c r="C47" s="41"/>
      <c r="D47" s="41"/>
      <c r="E47" s="121"/>
      <c r="F47" s="41"/>
      <c r="G47" s="41"/>
      <c r="H47" s="121"/>
      <c r="I47" s="41"/>
      <c r="J47" s="41"/>
      <c r="K47" s="121"/>
      <c r="L47" s="41"/>
      <c r="M47" s="41"/>
      <c r="N47" s="121"/>
      <c r="O47" s="41"/>
      <c r="P47" s="134"/>
      <c r="Q47" s="121"/>
      <c r="R47" s="41"/>
      <c r="S47" s="41"/>
      <c r="T47" s="41"/>
      <c r="U47" s="74"/>
    </row>
    <row r="48" spans="1:21" x14ac:dyDescent="0.2">
      <c r="A48" s="73"/>
      <c r="B48" s="38"/>
      <c r="C48" s="38"/>
      <c r="D48" s="38"/>
      <c r="E48" s="120"/>
      <c r="F48" s="38"/>
      <c r="G48" s="38"/>
      <c r="H48" s="120"/>
      <c r="I48" s="38"/>
      <c r="J48" s="38"/>
      <c r="K48" s="120"/>
      <c r="L48" s="38"/>
      <c r="M48" s="38"/>
      <c r="N48" s="120"/>
      <c r="O48" s="38"/>
      <c r="P48" s="127"/>
      <c r="Q48" s="120"/>
      <c r="R48" s="38"/>
      <c r="S48" s="38"/>
      <c r="T48" s="38"/>
      <c r="U48" s="74"/>
    </row>
    <row r="49" spans="1:21" x14ac:dyDescent="0.2">
      <c r="A49" s="73"/>
      <c r="B49" s="128" t="s">
        <v>92</v>
      </c>
      <c r="C49" s="38"/>
      <c r="D49" s="38"/>
      <c r="E49" s="120"/>
      <c r="F49" s="38"/>
      <c r="G49" s="38"/>
      <c r="H49" s="120"/>
      <c r="I49" s="38"/>
      <c r="J49" s="38"/>
      <c r="K49" s="120"/>
      <c r="L49" s="38"/>
      <c r="M49" s="38"/>
      <c r="N49" s="120"/>
      <c r="O49" s="38"/>
      <c r="P49" s="127"/>
      <c r="Q49" s="120"/>
      <c r="R49" s="38"/>
      <c r="S49" s="38"/>
      <c r="T49" s="38"/>
      <c r="U49" s="74"/>
    </row>
    <row r="50" spans="1:21" x14ac:dyDescent="0.2">
      <c r="A50" s="73"/>
      <c r="B50" s="129"/>
      <c r="C50" s="48" t="s">
        <v>93</v>
      </c>
      <c r="D50" s="38"/>
      <c r="E50" s="120"/>
      <c r="F50" s="38"/>
      <c r="G50" s="38"/>
      <c r="H50" s="120"/>
      <c r="I50" s="38"/>
      <c r="J50" s="38"/>
      <c r="K50" s="120"/>
      <c r="L50" s="38"/>
      <c r="M50" s="38"/>
      <c r="N50" s="120"/>
      <c r="O50" s="38"/>
      <c r="P50" s="127"/>
      <c r="Q50" s="120"/>
      <c r="R50" s="38"/>
      <c r="S50" s="38"/>
      <c r="T50" s="38"/>
      <c r="U50" s="74"/>
    </row>
    <row r="51" spans="1:21" x14ac:dyDescent="0.2">
      <c r="A51" s="73"/>
      <c r="B51" s="130"/>
      <c r="C51" s="48" t="s">
        <v>94</v>
      </c>
      <c r="D51" s="38"/>
      <c r="E51" s="120"/>
      <c r="F51" s="38"/>
      <c r="G51" s="38"/>
      <c r="H51" s="120"/>
      <c r="I51" s="38"/>
      <c r="J51" s="38"/>
      <c r="K51" s="120"/>
      <c r="L51" s="38"/>
      <c r="M51" s="38"/>
      <c r="N51" s="120"/>
      <c r="O51" s="38"/>
      <c r="P51" s="127"/>
      <c r="Q51" s="120"/>
      <c r="R51" s="38"/>
      <c r="S51" s="38"/>
      <c r="T51" s="38"/>
      <c r="U51" s="74"/>
    </row>
    <row r="52" spans="1:21" x14ac:dyDescent="0.2">
      <c r="A52" s="73"/>
      <c r="B52" s="38"/>
      <c r="C52" s="38"/>
      <c r="D52" s="38"/>
      <c r="E52" s="120"/>
      <c r="F52" s="38"/>
      <c r="G52" s="38"/>
      <c r="H52" s="120"/>
      <c r="I52" s="38"/>
      <c r="J52" s="38"/>
      <c r="K52" s="120"/>
      <c r="L52" s="38"/>
      <c r="M52" s="38"/>
      <c r="N52" s="120"/>
      <c r="O52" s="38"/>
      <c r="P52" s="38"/>
      <c r="Q52" s="120"/>
      <c r="R52" s="38"/>
      <c r="S52" s="38"/>
      <c r="T52" s="38"/>
      <c r="U52" s="74"/>
    </row>
    <row r="53" spans="1:21" x14ac:dyDescent="0.2">
      <c r="A53" s="73"/>
      <c r="B53" s="38"/>
      <c r="C53" s="38"/>
      <c r="D53" s="38"/>
      <c r="E53" s="120"/>
      <c r="F53" s="38"/>
      <c r="G53" s="38"/>
      <c r="H53" s="120"/>
      <c r="I53" s="38"/>
      <c r="J53" s="38"/>
      <c r="K53" s="120"/>
      <c r="L53" s="38"/>
      <c r="M53" s="38"/>
      <c r="N53" s="120"/>
      <c r="O53" s="38"/>
      <c r="P53" s="38"/>
      <c r="Q53" s="120"/>
      <c r="R53" s="38"/>
      <c r="S53" s="38"/>
      <c r="T53" s="38"/>
      <c r="U53" s="74"/>
    </row>
    <row r="54" spans="1:21" ht="13.5" thickBot="1" x14ac:dyDescent="0.25">
      <c r="A54" s="76"/>
      <c r="B54" s="77"/>
      <c r="C54" s="77"/>
      <c r="D54" s="77"/>
      <c r="E54" s="126"/>
      <c r="F54" s="77"/>
      <c r="G54" s="77"/>
      <c r="H54" s="126"/>
      <c r="I54" s="77"/>
      <c r="J54" s="77"/>
      <c r="K54" s="126"/>
      <c r="L54" s="77"/>
      <c r="M54" s="77"/>
      <c r="N54" s="126"/>
      <c r="O54" s="77"/>
      <c r="P54" s="77"/>
      <c r="Q54" s="126"/>
      <c r="R54" s="77"/>
      <c r="S54" s="77"/>
      <c r="T54" s="77"/>
      <c r="U54" s="78"/>
    </row>
    <row r="55" spans="1:21" ht="13.5" thickTop="1" x14ac:dyDescent="0.2"/>
  </sheetData>
  <sheetProtection algorithmName="SHA-512" hashValue="5FqvUqjUg7FyNSHL4GxiLkc/sIP+SudHuMzzsYlshgyu/6vWncypjbaauqcjs20Oatq5y1CtAtXOrbyvBEMWhg==" saltValue="t8wueQ0pr4NOSvPhJFSkrg==" spinCount="100000" sheet="1" objects="1" scenarios="1"/>
  <mergeCells count="23">
    <mergeCell ref="P8:Q8"/>
    <mergeCell ref="B23:B26"/>
    <mergeCell ref="J9:L9"/>
    <mergeCell ref="M9:O9"/>
    <mergeCell ref="B8:C8"/>
    <mergeCell ref="H8:I8"/>
    <mergeCell ref="L8:M8"/>
    <mergeCell ref="A4:U5"/>
    <mergeCell ref="A1:U2"/>
    <mergeCell ref="D38:F38"/>
    <mergeCell ref="J38:L38"/>
    <mergeCell ref="J43:L43"/>
    <mergeCell ref="P38:R38"/>
    <mergeCell ref="P43:R43"/>
    <mergeCell ref="A3:U3"/>
    <mergeCell ref="B27:B30"/>
    <mergeCell ref="B31:B34"/>
    <mergeCell ref="P9:R9"/>
    <mergeCell ref="B11:B14"/>
    <mergeCell ref="B15:B18"/>
    <mergeCell ref="B19:B22"/>
    <mergeCell ref="D9:F9"/>
    <mergeCell ref="G9:I9"/>
  </mergeCells>
  <phoneticPr fontId="0" type="noConversion"/>
  <conditionalFormatting sqref="B8">
    <cfRule type="cellIs" dxfId="313" priority="20" operator="greaterThan">
      <formula>0</formula>
    </cfRule>
  </conditionalFormatting>
  <conditionalFormatting sqref="H8 L8 P8 S8">
    <cfRule type="cellIs" dxfId="312" priority="19" operator="greaterThan">
      <formula>0</formula>
    </cfRule>
  </conditionalFormatting>
  <conditionalFormatting sqref="D13:D14 T13 F13:G14 I13:J14 L13:M14 O13:P14 R13:R14">
    <cfRule type="cellIs" dxfId="311" priority="18" operator="greaterThan">
      <formula>0</formula>
    </cfRule>
  </conditionalFormatting>
  <conditionalFormatting sqref="D17:D18 F17:G18 I17:J18 L17:M18 O17:P18 R17:R18 S17:T17">
    <cfRule type="cellIs" dxfId="310" priority="17" operator="greaterThan">
      <formula>0</formula>
    </cfRule>
  </conditionalFormatting>
  <conditionalFormatting sqref="D21:D22 F21:G22 I21:J22 L21:M22 O21:P22 R21:R22 S21:T21">
    <cfRule type="cellIs" dxfId="309" priority="16" operator="greaterThan">
      <formula>0</formula>
    </cfRule>
  </conditionalFormatting>
  <conditionalFormatting sqref="D25:D26 F25:G26 I25:J26 L25:M26 O25:P26 R25:R26">
    <cfRule type="cellIs" dxfId="308" priority="15" operator="greaterThan">
      <formula>0</formula>
    </cfRule>
  </conditionalFormatting>
  <conditionalFormatting sqref="T25">
    <cfRule type="cellIs" dxfId="307" priority="14" operator="greaterThan">
      <formula>0</formula>
    </cfRule>
  </conditionalFormatting>
  <conditionalFormatting sqref="D29:D30 F29:G30 I29:J30 L29:M30 O29:P30 R29:R30 S29:T29">
    <cfRule type="cellIs" dxfId="306" priority="13" operator="greaterThan">
      <formula>0</formula>
    </cfRule>
  </conditionalFormatting>
  <conditionalFormatting sqref="D33:D34 F33:G34 I33:J34 L33:M34 O33:P34 R33:R34 S33:T33">
    <cfRule type="cellIs" dxfId="305" priority="12" operator="greaterThan">
      <formula>0</formula>
    </cfRule>
  </conditionalFormatting>
  <conditionalFormatting sqref="D43 F43 J43:L43 P43:R43">
    <cfRule type="cellIs" dxfId="304" priority="11" operator="greaterThan">
      <formula>0</formula>
    </cfRule>
  </conditionalFormatting>
  <conditionalFormatting sqref="E43">
    <cfRule type="expression" dxfId="303" priority="10">
      <formula>$D$43&gt;0</formula>
    </cfRule>
  </conditionalFormatting>
  <conditionalFormatting sqref="D18 F18:G18 I18:J18 L18:M18 O18:P18 R18">
    <cfRule type="cellIs" dxfId="302" priority="9" operator="greaterThan">
      <formula>0</formula>
    </cfRule>
  </conditionalFormatting>
  <conditionalFormatting sqref="D22 F22:G22 I22:J22 L22:M22 O22:P22 R22">
    <cfRule type="cellIs" dxfId="301" priority="8" operator="greaterThan">
      <formula>0</formula>
    </cfRule>
  </conditionalFormatting>
  <conditionalFormatting sqref="D22 F22:G22 I22:J22 L22:M22 O22:P22 R22">
    <cfRule type="cellIs" dxfId="300" priority="7" operator="greaterThan">
      <formula>0</formula>
    </cfRule>
  </conditionalFormatting>
  <conditionalFormatting sqref="D26 F26:G26 I26:J26 L26:M26 O26:P26 R26">
    <cfRule type="cellIs" dxfId="299" priority="6" operator="greaterThan">
      <formula>0</formula>
    </cfRule>
  </conditionalFormatting>
  <conditionalFormatting sqref="D26 F26:G26 I26:J26 L26:M26 O26:P26 R26">
    <cfRule type="cellIs" dxfId="298" priority="5" operator="greaterThan">
      <formula>0</formula>
    </cfRule>
  </conditionalFormatting>
  <conditionalFormatting sqref="D30 F30:G30 I30:J30 L30:M30 O30:P30 R30">
    <cfRule type="cellIs" dxfId="297" priority="4" operator="greaterThan">
      <formula>0</formula>
    </cfRule>
  </conditionalFormatting>
  <conditionalFormatting sqref="D30 F30:G30 I30:J30 L30:M30 O30:P30 R30">
    <cfRule type="cellIs" dxfId="296" priority="3" operator="greaterThan">
      <formula>0</formula>
    </cfRule>
  </conditionalFormatting>
  <conditionalFormatting sqref="D34 F34:G34 I34:J34 L34:M34 O34:P34 R34">
    <cfRule type="cellIs" dxfId="295" priority="2" operator="greaterThan">
      <formula>0</formula>
    </cfRule>
  </conditionalFormatting>
  <conditionalFormatting sqref="D34 F34:G34 I34:J34 L34:M34 O34:P34 R34">
    <cfRule type="cellIs" dxfId="294" priority="1" operator="greaterThan">
      <formula>0</formula>
    </cfRule>
  </conditionalFormatting>
  <printOptions horizontalCentered="1"/>
  <pageMargins left="0.23622047244094491" right="0.23622047244094491" top="0.59055118110236227" bottom="0.39370078740157483" header="0.31496062992125984" footer="0.31496062992125984"/>
  <pageSetup paperSize="9" scale="75" orientation="landscape" r:id="rId1"/>
  <headerFooter alignWithMargins="0">
    <oddHeader>&amp;C&amp;"Arial,Gras italique"&amp;8&amp;K00-024 Édité le &amp;D à 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tabColor theme="5" tint="0.39997558519241921"/>
    <pageSetUpPr fitToPage="1"/>
  </sheetPr>
  <dimension ref="A1:BC69"/>
  <sheetViews>
    <sheetView zoomScaleNormal="100" workbookViewId="0">
      <selection activeCell="A3" sqref="A3:BA3"/>
    </sheetView>
  </sheetViews>
  <sheetFormatPr baseColWidth="10" defaultRowHeight="12.75" x14ac:dyDescent="0.2"/>
  <cols>
    <col min="1" max="1" width="3" style="1" customWidth="1"/>
    <col min="2" max="3" width="3.28515625" style="137" customWidth="1"/>
    <col min="4" max="4" width="5.7109375" style="137" customWidth="1"/>
    <col min="5" max="7" width="3.28515625" style="137" customWidth="1"/>
    <col min="8" max="8" width="5.7109375" style="1" customWidth="1"/>
    <col min="9" max="9" width="3.28515625" style="1" customWidth="1"/>
    <col min="10" max="11" width="3.28515625" style="137" customWidth="1"/>
    <col min="12" max="12" width="5.7109375" style="1" customWidth="1"/>
    <col min="13" max="13" width="3.28515625" style="1" customWidth="1"/>
    <col min="14" max="15" width="3.28515625" style="137" customWidth="1"/>
    <col min="16" max="16" width="5.7109375" style="1" customWidth="1"/>
    <col min="17" max="17" width="3.28515625" style="1" customWidth="1"/>
    <col min="18" max="19" width="3.28515625" style="137" customWidth="1"/>
    <col min="20" max="20" width="5.7109375" style="1" customWidth="1"/>
    <col min="21" max="21" width="3.28515625" style="1" customWidth="1"/>
    <col min="22" max="23" width="3.28515625" style="137" customWidth="1"/>
    <col min="24" max="24" width="5.7109375" style="1" customWidth="1"/>
    <col min="25" max="25" width="3.28515625" style="1" customWidth="1"/>
    <col min="26" max="27" width="3.28515625" style="137" customWidth="1"/>
    <col min="28" max="28" width="5.7109375" style="1" customWidth="1"/>
    <col min="29" max="29" width="3.28515625" style="1" customWidth="1"/>
    <col min="30" max="31" width="3.28515625" style="137" customWidth="1"/>
    <col min="32" max="32" width="5.7109375" style="1" customWidth="1"/>
    <col min="33" max="33" width="3.28515625" style="1" customWidth="1"/>
    <col min="34" max="35" width="3.28515625" style="137" customWidth="1"/>
    <col min="36" max="36" width="5.7109375" style="1" customWidth="1"/>
    <col min="37" max="37" width="3.28515625" style="1" customWidth="1"/>
    <col min="38" max="39" width="3.28515625" style="137" customWidth="1"/>
    <col min="40" max="40" width="5.7109375" style="1" customWidth="1"/>
    <col min="41" max="41" width="3.28515625" style="1" customWidth="1"/>
    <col min="42" max="43" width="3.28515625" style="137" customWidth="1"/>
    <col min="44" max="44" width="5.7109375" style="1" customWidth="1"/>
    <col min="45" max="45" width="3.28515625" style="1" customWidth="1"/>
    <col min="46" max="47" width="3.28515625" style="137" customWidth="1"/>
    <col min="48" max="48" width="5.7109375" style="1" customWidth="1"/>
    <col min="49" max="49" width="3.28515625" style="1" customWidth="1"/>
    <col min="50" max="50" width="13.140625" style="1" bestFit="1" customWidth="1"/>
    <col min="51" max="51" width="11.42578125" style="1"/>
    <col min="52" max="52" width="12.5703125" style="138" customWidth="1"/>
    <col min="53" max="53" width="3" style="1" customWidth="1"/>
    <col min="54" max="16384" width="11.42578125" style="1"/>
  </cols>
  <sheetData>
    <row r="1" spans="1:53" s="37" customFormat="1" ht="12.75" customHeight="1" thickTop="1" x14ac:dyDescent="0.2">
      <c r="A1" s="403" t="s">
        <v>202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5"/>
    </row>
    <row r="2" spans="1:53" s="37" customFormat="1" ht="13.5" thickBot="1" x14ac:dyDescent="0.25">
      <c r="A2" s="406"/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7"/>
      <c r="AK2" s="407"/>
      <c r="AL2" s="407"/>
      <c r="AM2" s="407"/>
      <c r="AN2" s="407"/>
      <c r="AO2" s="407"/>
      <c r="AP2" s="407"/>
      <c r="AQ2" s="407"/>
      <c r="AR2" s="407"/>
      <c r="AS2" s="407"/>
      <c r="AT2" s="407"/>
      <c r="AU2" s="407"/>
      <c r="AV2" s="407"/>
      <c r="AW2" s="407"/>
      <c r="AX2" s="407"/>
      <c r="AY2" s="407"/>
      <c r="AZ2" s="407"/>
      <c r="BA2" s="408"/>
    </row>
    <row r="3" spans="1:53" s="37" customFormat="1" ht="14.25" thickTop="1" thickBot="1" x14ac:dyDescent="0.25">
      <c r="A3" s="387" t="s">
        <v>203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336"/>
      <c r="AM3" s="336"/>
      <c r="AN3" s="336"/>
      <c r="AO3" s="336"/>
      <c r="AP3" s="336"/>
      <c r="AQ3" s="336"/>
      <c r="AR3" s="336"/>
      <c r="AS3" s="336"/>
      <c r="AT3" s="336"/>
      <c r="AU3" s="336"/>
      <c r="AV3" s="336"/>
      <c r="AW3" s="336"/>
      <c r="AX3" s="336"/>
      <c r="AY3" s="336"/>
      <c r="AZ3" s="336"/>
      <c r="BA3" s="336"/>
    </row>
    <row r="4" spans="1:53" s="37" customFormat="1" ht="12.75" customHeight="1" thickTop="1" x14ac:dyDescent="0.2">
      <c r="A4" s="445" t="s">
        <v>113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6"/>
      <c r="AE4" s="446"/>
      <c r="AF4" s="446"/>
      <c r="AG4" s="446"/>
      <c r="AH4" s="446"/>
      <c r="AI4" s="446"/>
      <c r="AJ4" s="446"/>
      <c r="AK4" s="446"/>
      <c r="AL4" s="446"/>
      <c r="AM4" s="446"/>
      <c r="AN4" s="446"/>
      <c r="AO4" s="446"/>
      <c r="AP4" s="446"/>
      <c r="AQ4" s="446"/>
      <c r="AR4" s="446"/>
      <c r="AS4" s="446"/>
      <c r="AT4" s="446"/>
      <c r="AU4" s="446"/>
      <c r="AV4" s="446"/>
      <c r="AW4" s="446"/>
      <c r="AX4" s="446"/>
      <c r="AY4" s="446"/>
      <c r="AZ4" s="446"/>
      <c r="BA4" s="447"/>
    </row>
    <row r="5" spans="1:53" s="37" customFormat="1" ht="13.5" thickBot="1" x14ac:dyDescent="0.25">
      <c r="A5" s="448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49"/>
      <c r="T5" s="449"/>
      <c r="U5" s="449"/>
      <c r="V5" s="449"/>
      <c r="W5" s="449"/>
      <c r="X5" s="449"/>
      <c r="Y5" s="449"/>
      <c r="Z5" s="449"/>
      <c r="AA5" s="449"/>
      <c r="AB5" s="449"/>
      <c r="AC5" s="449"/>
      <c r="AD5" s="449"/>
      <c r="AE5" s="449"/>
      <c r="AF5" s="449"/>
      <c r="AG5" s="449"/>
      <c r="AH5" s="449"/>
      <c r="AI5" s="449"/>
      <c r="AJ5" s="449"/>
      <c r="AK5" s="449"/>
      <c r="AL5" s="449"/>
      <c r="AM5" s="449"/>
      <c r="AN5" s="449"/>
      <c r="AO5" s="449"/>
      <c r="AP5" s="449"/>
      <c r="AQ5" s="449"/>
      <c r="AR5" s="449"/>
      <c r="AS5" s="449"/>
      <c r="AT5" s="449"/>
      <c r="AU5" s="449"/>
      <c r="AV5" s="449"/>
      <c r="AW5" s="449"/>
      <c r="AX5" s="449"/>
      <c r="AY5" s="449"/>
      <c r="AZ5" s="449"/>
      <c r="BA5" s="450"/>
    </row>
    <row r="6" spans="1:53" ht="14.25" thickTop="1" thickBot="1" x14ac:dyDescent="0.25"/>
    <row r="7" spans="1:53" ht="14.25" thickTop="1" thickBot="1" x14ac:dyDescent="0.25">
      <c r="A7" s="139"/>
      <c r="B7" s="140"/>
      <c r="C7" s="140"/>
      <c r="D7" s="140"/>
      <c r="E7" s="140"/>
      <c r="F7" s="140"/>
      <c r="G7" s="140"/>
      <c r="H7" s="141"/>
      <c r="I7" s="141"/>
      <c r="J7" s="140"/>
      <c r="K7" s="140"/>
      <c r="L7" s="141"/>
      <c r="M7" s="141"/>
      <c r="N7" s="140"/>
      <c r="O7" s="140"/>
      <c r="P7" s="141"/>
      <c r="Q7" s="141"/>
      <c r="R7" s="140"/>
      <c r="S7" s="140"/>
      <c r="T7" s="141"/>
      <c r="U7" s="141"/>
      <c r="V7" s="140"/>
      <c r="W7" s="140"/>
      <c r="X7" s="141"/>
      <c r="Y7" s="141"/>
      <c r="Z7" s="140"/>
      <c r="AA7" s="140"/>
      <c r="AB7" s="141"/>
      <c r="AC7" s="141"/>
      <c r="AD7" s="140"/>
      <c r="AE7" s="140"/>
      <c r="AF7" s="141"/>
      <c r="AG7" s="267"/>
      <c r="AH7" s="266"/>
      <c r="AI7" s="266"/>
      <c r="AJ7" s="267"/>
      <c r="AK7" s="267"/>
      <c r="AL7" s="266"/>
      <c r="AM7" s="266"/>
      <c r="AN7" s="267"/>
      <c r="AO7" s="267"/>
      <c r="AP7" s="266"/>
      <c r="AQ7" s="266"/>
      <c r="AR7" s="267"/>
      <c r="AS7" s="267"/>
      <c r="AT7" s="140"/>
      <c r="AU7" s="140"/>
      <c r="AV7" s="141"/>
      <c r="AW7" s="141"/>
      <c r="AX7" s="141"/>
      <c r="AY7" s="141"/>
      <c r="AZ7" s="142"/>
      <c r="BA7" s="143"/>
    </row>
    <row r="8" spans="1:53" ht="13.5" thickBot="1" x14ac:dyDescent="0.25">
      <c r="A8" s="15"/>
      <c r="B8" s="412">
        <f>'1-DONNÉES SPÉCIFIQUES'!C10</f>
        <v>0</v>
      </c>
      <c r="C8" s="413"/>
      <c r="D8" s="413"/>
      <c r="E8" s="413"/>
      <c r="F8" s="413"/>
      <c r="G8" s="413"/>
      <c r="H8" s="413"/>
      <c r="I8" s="413"/>
      <c r="J8" s="413"/>
      <c r="K8" s="413"/>
      <c r="L8" s="413"/>
      <c r="M8" s="35"/>
      <c r="N8" s="144"/>
      <c r="O8" s="144"/>
      <c r="P8" s="35"/>
      <c r="Q8" s="145"/>
      <c r="R8" s="144"/>
      <c r="S8" s="144"/>
      <c r="T8" s="35"/>
      <c r="U8" s="35"/>
      <c r="V8" s="144"/>
      <c r="W8" s="144"/>
      <c r="X8" s="35"/>
      <c r="Y8" s="35"/>
      <c r="Z8" s="136"/>
      <c r="AA8" s="144"/>
      <c r="AB8" s="35"/>
      <c r="AC8" s="36" t="s">
        <v>82</v>
      </c>
      <c r="AD8" s="414">
        <f>'2-DONNÉES GÉNÉRALES'!C8</f>
        <v>0</v>
      </c>
      <c r="AE8" s="415"/>
      <c r="AF8" s="415"/>
      <c r="AG8" s="270"/>
      <c r="AH8" s="273">
        <v>0.58333333333333337</v>
      </c>
      <c r="AI8" s="268"/>
      <c r="AJ8" s="269"/>
      <c r="AK8" s="270"/>
      <c r="AL8" s="268"/>
      <c r="AM8" s="268"/>
      <c r="AN8" s="274">
        <v>0.29166666666666669</v>
      </c>
      <c r="AO8" s="270"/>
      <c r="AP8" s="268"/>
      <c r="AQ8" s="268"/>
      <c r="AR8" s="270"/>
      <c r="AS8" s="270"/>
      <c r="AT8" s="144"/>
      <c r="AU8" s="144"/>
      <c r="AV8" s="35"/>
      <c r="AW8" s="35"/>
      <c r="AX8" s="409" t="s">
        <v>171</v>
      </c>
      <c r="AY8" s="410"/>
      <c r="AZ8" s="411"/>
      <c r="BA8" s="146"/>
    </row>
    <row r="9" spans="1:53" s="152" customFormat="1" ht="13.5" thickBot="1" x14ac:dyDescent="0.25">
      <c r="A9" s="147"/>
      <c r="B9" s="390" t="s">
        <v>0</v>
      </c>
      <c r="C9" s="391"/>
      <c r="D9" s="391"/>
      <c r="E9" s="392"/>
      <c r="F9" s="390" t="s">
        <v>1</v>
      </c>
      <c r="G9" s="391"/>
      <c r="H9" s="391"/>
      <c r="I9" s="392"/>
      <c r="J9" s="390" t="s">
        <v>2</v>
      </c>
      <c r="K9" s="391"/>
      <c r="L9" s="391"/>
      <c r="M9" s="392"/>
      <c r="N9" s="390" t="s">
        <v>3</v>
      </c>
      <c r="O9" s="391"/>
      <c r="P9" s="391"/>
      <c r="Q9" s="392"/>
      <c r="R9" s="390" t="s">
        <v>4</v>
      </c>
      <c r="S9" s="391"/>
      <c r="T9" s="391"/>
      <c r="U9" s="392"/>
      <c r="V9" s="390" t="s">
        <v>5</v>
      </c>
      <c r="W9" s="391"/>
      <c r="X9" s="391"/>
      <c r="Y9" s="392"/>
      <c r="Z9" s="390" t="s">
        <v>6</v>
      </c>
      <c r="AA9" s="391"/>
      <c r="AB9" s="391"/>
      <c r="AC9" s="392"/>
      <c r="AD9" s="390" t="s">
        <v>7</v>
      </c>
      <c r="AE9" s="391"/>
      <c r="AF9" s="391"/>
      <c r="AG9" s="392"/>
      <c r="AH9" s="390" t="s">
        <v>8</v>
      </c>
      <c r="AI9" s="391"/>
      <c r="AJ9" s="391"/>
      <c r="AK9" s="451"/>
      <c r="AL9" s="390" t="s">
        <v>9</v>
      </c>
      <c r="AM9" s="391"/>
      <c r="AN9" s="391"/>
      <c r="AO9" s="392"/>
      <c r="AP9" s="390" t="s">
        <v>10</v>
      </c>
      <c r="AQ9" s="391"/>
      <c r="AR9" s="391"/>
      <c r="AS9" s="392"/>
      <c r="AT9" s="390" t="s">
        <v>11</v>
      </c>
      <c r="AU9" s="391"/>
      <c r="AV9" s="391"/>
      <c r="AW9" s="392"/>
      <c r="AX9" s="148" t="s">
        <v>86</v>
      </c>
      <c r="AY9" s="149" t="s">
        <v>87</v>
      </c>
      <c r="AZ9" s="150" t="s">
        <v>107</v>
      </c>
      <c r="BA9" s="151"/>
    </row>
    <row r="10" spans="1:53" ht="12.75" customHeight="1" x14ac:dyDescent="0.2">
      <c r="A10" s="15"/>
      <c r="B10" s="262">
        <v>44439</v>
      </c>
      <c r="C10" s="264" t="str">
        <f>TEXT(B10,"jjj")</f>
        <v>lun</v>
      </c>
      <c r="D10" s="30">
        <f>IF(E10="S1",'3-EDT HEBDOMADAIRE'!$D$13+'3-EDT HEBDOMADAIRE'!$F$13)+IF(E10="S2",'3-EDT HEBDOMADAIRE'!$D$17+'3-EDT HEBDOMADAIRE'!$F$17)+IF(E11="S1b",'3-EDT HEBDOMADAIRE'!$D$25+'3-EDT HEBDOMADAIRE'!$F$25)+IF(E10="S2b",'3-EDT HEBDOMADAIRE'!$D$29+'3-EDT HEBDOMADAIRE'!$F$29)+IF(E10="P",'3-EDT HEBDOMADAIRE'!$D$21+'3-EDT HEBDOMADAIRE'!$F$21)+IF(E10="Pb",'3-EDT HEBDOMADAIRE'!$D$33+'3-EDT HEBDOMADAIRE'!$F$33)</f>
        <v>0</v>
      </c>
      <c r="E10" s="26" t="s">
        <v>38</v>
      </c>
      <c r="F10" s="262">
        <v>44469</v>
      </c>
      <c r="G10" s="264" t="str">
        <f>TEXT(F10,"jjj")</f>
        <v>mer</v>
      </c>
      <c r="H10" s="30">
        <f>IF(I10="S1",'3-EDT HEBDOMADAIRE'!$J$13+'3-EDT HEBDOMADAIRE'!$L$13)+IF(I10="S2",'3-EDT HEBDOMADAIRE'!$J$17+'3-EDT HEBDOMADAIRE'!$L$17)+IF(I10="S1b",'3-EDT HEBDOMADAIRE'!$J$25+'3-EDT HEBDOMADAIRE'!$L$25)+IF(I10="S2b",'3-EDT HEBDOMADAIRE'!$J$29+'3-EDT HEBDOMADAIRE'!$L$29)+IF(I10="P",'3-EDT HEBDOMADAIRE'!$J$21+'3-EDT HEBDOMADAIRE'!$L$21)+IF(I10="Pb",'3-EDT HEBDOMADAIRE'!$J$33+'3-EDT HEBDOMADAIRE'!$L$33)</f>
        <v>0</v>
      </c>
      <c r="I10" s="26" t="s">
        <v>38</v>
      </c>
      <c r="J10" s="314">
        <v>44500</v>
      </c>
      <c r="K10" s="264" t="str">
        <f>TEXT(J10,"jjj")</f>
        <v>sam</v>
      </c>
      <c r="L10" s="315">
        <f>IF(M10="S1",0)+IF(M10="S2",'3-EDT HEBDOMADAIRE'!$S$17)+IF(M10="S1b",0)+IF(M10="S2b",'3-EDT HEBDOMADAIRE'!$S$29)+IF(M10="P",'3-EDT HEBDOMADAIRE'!$S$21)+IF(M10="Pb",'3-EDT HEBDOMADAIRE'!$S$33)</f>
        <v>0</v>
      </c>
      <c r="M10" s="26" t="s">
        <v>38</v>
      </c>
      <c r="N10" s="262">
        <v>44530</v>
      </c>
      <c r="O10" s="264" t="str">
        <f>TEXT(N10,"jjj")</f>
        <v>lun</v>
      </c>
      <c r="P10" s="30">
        <f>IF(Q10="S1",'3-EDT HEBDOMADAIRE'!$D$13+'3-EDT HEBDOMADAIRE'!$F$13)+IF(Q10="S2",'3-EDT HEBDOMADAIRE'!$D$17+'3-EDT HEBDOMADAIRE'!$F$17)+IF(Q11="S1b",'3-EDT HEBDOMADAIRE'!$D$25+'3-EDT HEBDOMADAIRE'!$F$25)+IF(Q10="S2b",'3-EDT HEBDOMADAIRE'!$D$29+'3-EDT HEBDOMADAIRE'!$F$29)+IF(Q10="P",'3-EDT HEBDOMADAIRE'!$D$21+'3-EDT HEBDOMADAIRE'!$F$21)+IF(Q10="Pb",'3-EDT HEBDOMADAIRE'!$D$33+'3-EDT HEBDOMADAIRE'!$F$33)</f>
        <v>0</v>
      </c>
      <c r="Q10" s="26" t="s">
        <v>38</v>
      </c>
      <c r="R10" s="314">
        <v>44561</v>
      </c>
      <c r="S10" s="264" t="str">
        <f>TEXT(R10,"jjj")</f>
        <v>jeu</v>
      </c>
      <c r="T10" s="315">
        <f>IF(U10="S1",'3-EDT HEBDOMADAIRE'!$M$13+'3-EDT HEBDOMADAIRE'!$O$13)+IF(U10="S2",'3-EDT HEBDOMADAIRE'!$M$17+'3-EDT HEBDOMADAIRE'!$O$17)+IF(U10="S1b",'3-EDT HEBDOMADAIRE'!$M$25+'3-EDT HEBDOMADAIRE'!$O$25)+IF(U10="S2b",'3-EDT HEBDOMADAIRE'!$M$29+'3-EDT HEBDOMADAIRE'!$O$29)+IF(U10="P",'3-EDT HEBDOMADAIRE'!$M$21+'3-EDT HEBDOMADAIRE'!$O$21)+IF(U10="Pb",'3-EDT HEBDOMADAIRE'!$M$33+'3-EDT HEBDOMADAIRE'!$O$33)</f>
        <v>0</v>
      </c>
      <c r="U10" s="26" t="s">
        <v>38</v>
      </c>
      <c r="V10" s="262">
        <v>44592</v>
      </c>
      <c r="W10" s="264" t="str">
        <f>TEXT(V10,"jjj")</f>
        <v>dim</v>
      </c>
      <c r="Y10" s="26" t="s">
        <v>38</v>
      </c>
      <c r="Z10" s="262">
        <v>44620</v>
      </c>
      <c r="AA10" s="264" t="str">
        <f>TEXT(Z10,"jjj")</f>
        <v>dim</v>
      </c>
      <c r="AC10" s="26" t="s">
        <v>38</v>
      </c>
      <c r="AD10" s="316">
        <v>44651</v>
      </c>
      <c r="AE10" s="264" t="str">
        <f>TEXT(AD10,"jjj")</f>
        <v>mer</v>
      </c>
      <c r="AF10" s="30">
        <f>IF(AG10="S1",'3-EDT HEBDOMADAIRE'!$J$13+'3-EDT HEBDOMADAIRE'!$L$13)+IF(AG10="S2",'3-EDT HEBDOMADAIRE'!$J$17+'3-EDT HEBDOMADAIRE'!$L$17)+IF(AG10="S1b",'3-EDT HEBDOMADAIRE'!$J$25+'3-EDT HEBDOMADAIRE'!$L$25)+IF(AG10="S2b",'3-EDT HEBDOMADAIRE'!$J$29+'3-EDT HEBDOMADAIRE'!$L$29)+IF(AG10="P",'3-EDT HEBDOMADAIRE'!$J$21+'3-EDT HEBDOMADAIRE'!$L$21)+IF(AG10="Pb",'3-EDT HEBDOMADAIRE'!$J$33+'3-EDT HEBDOMADAIRE'!$L$33)</f>
        <v>0</v>
      </c>
      <c r="AG10" s="26" t="s">
        <v>38</v>
      </c>
      <c r="AH10" s="314">
        <v>44681</v>
      </c>
      <c r="AI10" s="264" t="str">
        <f>TEXT(AH10,"jjj")</f>
        <v>ven</v>
      </c>
      <c r="AJ10" s="315">
        <f>IF(AK10="S1",'3-EDT HEBDOMADAIRE'!$P$13+'3-EDT HEBDOMADAIRE'!$R$13)+IF(AK10="S2",'3-EDT HEBDOMADAIRE'!$P$17+'3-EDT HEBDOMADAIRE'!$R$17)+IF(AK10="S1b",'3-EDT HEBDOMADAIRE'!$P$25+'3-EDT HEBDOMADAIRE'!$R$25)+IF(AK10="S2b",'3-EDT HEBDOMADAIRE'!$P$29+'3-EDT HEBDOMADAIRE'!$R$29)+IF(AK10="P",'3-EDT HEBDOMADAIRE'!$P$21+'3-EDT HEBDOMADAIRE'!$R$21)+IF(AK10="Pb",'3-EDT HEBDOMADAIRE'!$P$33+'3-EDT HEBDOMADAIRE'!$R$33)</f>
        <v>0</v>
      </c>
      <c r="AK10" s="26" t="s">
        <v>38</v>
      </c>
      <c r="AL10" s="262">
        <v>44712</v>
      </c>
      <c r="AM10" s="264" t="str">
        <f>TEXT(AL10,"jjj")</f>
        <v>lun</v>
      </c>
      <c r="AN10" s="30">
        <f>IF(AO10="S1",'3-EDT HEBDOMADAIRE'!$D$13+'3-EDT HEBDOMADAIRE'!$F$13)+IF(AO10="S2",'3-EDT HEBDOMADAIRE'!$D$17+'3-EDT HEBDOMADAIRE'!$F$17)+IF(AO11="S1b",'3-EDT HEBDOMADAIRE'!$D$25+'3-EDT HEBDOMADAIRE'!$F$25)+IF(AO10="S2b",'3-EDT HEBDOMADAIRE'!$D$29+'3-EDT HEBDOMADAIRE'!$F$29)+IF(AO10="P",'3-EDT HEBDOMADAIRE'!$D$21+'3-EDT HEBDOMADAIRE'!$F$21)+IF(AO10="Pb",'3-EDT HEBDOMADAIRE'!$D$33+'3-EDT HEBDOMADAIRE'!$F$33)</f>
        <v>0</v>
      </c>
      <c r="AO10" s="26" t="s">
        <v>38</v>
      </c>
      <c r="AP10" s="262">
        <v>44742</v>
      </c>
      <c r="AQ10" s="264" t="str">
        <f>TEXT(AP10,"jjj")</f>
        <v>mer</v>
      </c>
      <c r="AR10" s="30">
        <f>IF(AS10="S1",'3-EDT HEBDOMADAIRE'!$J$13+'3-EDT HEBDOMADAIRE'!$L$13)+IF(AS10="S2",'3-EDT HEBDOMADAIRE'!$J$17+'3-EDT HEBDOMADAIRE'!$L$17)+IF(AS10="S1b",'3-EDT HEBDOMADAIRE'!$J$25+'3-EDT HEBDOMADAIRE'!$L$25)+IF(AS10="S2b",'3-EDT HEBDOMADAIRE'!$J$29+'3-EDT HEBDOMADAIRE'!$L$29)+IF(AS10="P",'3-EDT HEBDOMADAIRE'!$J$21+'3-EDT HEBDOMADAIRE'!$L$21)+IF(AS10="Pb",'3-EDT HEBDOMADAIRE'!$J$33+'3-EDT HEBDOMADAIRE'!$L$33)</f>
        <v>0</v>
      </c>
      <c r="AS10" s="26" t="s">
        <v>38</v>
      </c>
      <c r="AT10" s="262">
        <v>44773</v>
      </c>
      <c r="AU10" s="264" t="str">
        <f>TEXT(AT10,"jjj")</f>
        <v>sam</v>
      </c>
      <c r="AV10" s="30">
        <f>IF(AW10="S1",0)+IF(AW10="S2",'3-EDT HEBDOMADAIRE'!$S$17)+IF(AW10="S1b",0)+IF(AW10="S2b",'3-EDT HEBDOMADAIRE'!$S$29)+IF(AW10="P",'3-EDT HEBDOMADAIRE'!$S$21)+IF(AW10="Pb",'3-EDT HEBDOMADAIRE'!$S$33)</f>
        <v>0</v>
      </c>
      <c r="AW10" s="26" t="s">
        <v>38</v>
      </c>
      <c r="AX10" s="2"/>
      <c r="AY10" s="5"/>
      <c r="AZ10" s="8"/>
      <c r="BA10" s="25">
        <f>IF(AY10="HS",AZ10,-AZ10)</f>
        <v>0</v>
      </c>
    </row>
    <row r="11" spans="1:53" ht="12.75" customHeight="1" x14ac:dyDescent="0.2">
      <c r="A11" s="15"/>
      <c r="B11" s="262">
        <v>44440</v>
      </c>
      <c r="C11" s="264" t="str">
        <f t="shared" ref="C11:C39" si="0">TEXT(B11,"jjj")</f>
        <v>mar</v>
      </c>
      <c r="D11" s="30">
        <f>IF(E11="S1",'3-EDT HEBDOMADAIRE'!$G$13+'3-EDT HEBDOMADAIRE'!$I$13)+IF(E11="S2",'3-EDT HEBDOMADAIRE'!$G$17+'3-EDT HEBDOMADAIRE'!$I$17)+IF(E11="S1b",'3-EDT HEBDOMADAIRE'!$G$25+'3-EDT HEBDOMADAIRE'!$I$25)+IF(E11="S2b",'3-EDT HEBDOMADAIRE'!$G$29+'3-EDT HEBDOMADAIRE'!$I$29)+IF(E11="P",'3-EDT HEBDOMADAIRE'!$G$21+'3-EDT HEBDOMADAIRE'!$I$21)+IF(E11="Pb",'3-EDT HEBDOMADAIRE'!$G$33+'3-EDT HEBDOMADAIRE'!$I$33)</f>
        <v>0</v>
      </c>
      <c r="E11" s="26" t="s">
        <v>38</v>
      </c>
      <c r="F11" s="262">
        <v>44470</v>
      </c>
      <c r="G11" s="264" t="str">
        <f t="shared" ref="G11:G40" si="1">TEXT(F11,"jjj")</f>
        <v>jeu</v>
      </c>
      <c r="H11" s="30">
        <f>IF(I11="S1",'3-EDT HEBDOMADAIRE'!$M$13+'3-EDT HEBDOMADAIRE'!$O$13)+IF(I11="S2",'3-EDT HEBDOMADAIRE'!$M$17+'3-EDT HEBDOMADAIRE'!$O$17)+IF(I11="S1b",'3-EDT HEBDOMADAIRE'!$M$25+'3-EDT HEBDOMADAIRE'!$O$25)+IF(I11="S2b",'3-EDT HEBDOMADAIRE'!$M$29+'3-EDT HEBDOMADAIRE'!$O$29)+IF(I11="P",'3-EDT HEBDOMADAIRE'!$M$21+'3-EDT HEBDOMADAIRE'!$O$21)+IF(I11="Pb",'3-EDT HEBDOMADAIRE'!$M$33+'3-EDT HEBDOMADAIRE'!$O$33)</f>
        <v>0</v>
      </c>
      <c r="I11" s="26" t="s">
        <v>38</v>
      </c>
      <c r="J11" s="262">
        <v>44501</v>
      </c>
      <c r="K11" s="264" t="str">
        <f t="shared" ref="K11:K39" si="2">TEXT(J11,"jjj")</f>
        <v>dim</v>
      </c>
      <c r="M11" s="26" t="s">
        <v>38</v>
      </c>
      <c r="N11" s="262">
        <v>44531</v>
      </c>
      <c r="O11" s="264" t="str">
        <f t="shared" ref="O11:O40" si="3">TEXT(N11,"jjj")</f>
        <v>mar</v>
      </c>
      <c r="P11" s="30">
        <f>IF(Q11="S1",'3-EDT HEBDOMADAIRE'!$G$13+'3-EDT HEBDOMADAIRE'!$I$13)+IF(Q11="S2",'3-EDT HEBDOMADAIRE'!$G$17+'3-EDT HEBDOMADAIRE'!$I$17)+IF(Q11="S1b",'3-EDT HEBDOMADAIRE'!$G$25+'3-EDT HEBDOMADAIRE'!$I$25)+IF(Q11="S2b",'3-EDT HEBDOMADAIRE'!$G$29+'3-EDT HEBDOMADAIRE'!$I$29)+IF(Q11="P",'3-EDT HEBDOMADAIRE'!$G$21+'3-EDT HEBDOMADAIRE'!$I$21)+IF(Q11="Pb",'3-EDT HEBDOMADAIRE'!$G$33+'3-EDT HEBDOMADAIRE'!$I$33)</f>
        <v>0</v>
      </c>
      <c r="Q11" s="26" t="s">
        <v>38</v>
      </c>
      <c r="R11" s="262">
        <v>44562</v>
      </c>
      <c r="S11" s="264" t="str">
        <f t="shared" ref="S11:S40" si="4">TEXT(R11,"jjj")</f>
        <v>ven</v>
      </c>
      <c r="T11" s="30">
        <f>IF(U11="S1",'3-EDT HEBDOMADAIRE'!$P$13+'3-EDT HEBDOMADAIRE'!$R$13)+IF(U11="S2",'3-EDT HEBDOMADAIRE'!$P$17+'3-EDT HEBDOMADAIRE'!$R$17)+IF(U11="S1b",'3-EDT HEBDOMADAIRE'!$P$25+'3-EDT HEBDOMADAIRE'!$R$25)+IF(U11="S2b",'3-EDT HEBDOMADAIRE'!$P$29+'3-EDT HEBDOMADAIRE'!$R$29)+IF(U11="P",'3-EDT HEBDOMADAIRE'!$P$21+'3-EDT HEBDOMADAIRE'!$R$21)+IF(U11="Pb",'3-EDT HEBDOMADAIRE'!$P$33+'3-EDT HEBDOMADAIRE'!$R$33)</f>
        <v>0</v>
      </c>
      <c r="U11" s="26" t="s">
        <v>38</v>
      </c>
      <c r="V11" s="262">
        <v>44593</v>
      </c>
      <c r="W11" s="264" t="str">
        <f t="shared" ref="W11:W37" si="5">TEXT(V11,"jjj")</f>
        <v>lun</v>
      </c>
      <c r="X11" s="30">
        <f>IF(Y11="S1",'3-EDT HEBDOMADAIRE'!$D$13+'3-EDT HEBDOMADAIRE'!$F$13)+IF(Y11="S2",'3-EDT HEBDOMADAIRE'!$D$17+'3-EDT HEBDOMADAIRE'!$F$17)+IF(Y12="S1b",'3-EDT HEBDOMADAIRE'!$D$25+'3-EDT HEBDOMADAIRE'!$F$25)+IF(Y11="S2b",'3-EDT HEBDOMADAIRE'!$D$29+'3-EDT HEBDOMADAIRE'!$F$29)+IF(Y11="P",'3-EDT HEBDOMADAIRE'!$D$21+'3-EDT HEBDOMADAIRE'!$F$21)+IF(Y11="Pb",'3-EDT HEBDOMADAIRE'!$D$33+'3-EDT HEBDOMADAIRE'!$F$33)</f>
        <v>0</v>
      </c>
      <c r="Y11" s="26" t="s">
        <v>38</v>
      </c>
      <c r="Z11" s="262">
        <v>44621</v>
      </c>
      <c r="AA11" s="264" t="str">
        <f t="shared" ref="AA11:AA40" si="6">TEXT(Z11,"jjj")</f>
        <v>lun</v>
      </c>
      <c r="AB11" s="30">
        <f>IF(AC11="S1",'3-EDT HEBDOMADAIRE'!$D$13+'3-EDT HEBDOMADAIRE'!$F$13)+IF(AC11="S2",'3-EDT HEBDOMADAIRE'!$D$17+'3-EDT HEBDOMADAIRE'!$F$17)+IF(AC12="S1b",'3-EDT HEBDOMADAIRE'!$D$25+'3-EDT HEBDOMADAIRE'!$F$25)+IF(AC11="S2b",'3-EDT HEBDOMADAIRE'!$D$29+'3-EDT HEBDOMADAIRE'!$F$29)+IF(AC11="P",'3-EDT HEBDOMADAIRE'!$D$21+'3-EDT HEBDOMADAIRE'!$F$21)+IF(AC11="Pb",'3-EDT HEBDOMADAIRE'!$D$33+'3-EDT HEBDOMADAIRE'!$F$33)</f>
        <v>0</v>
      </c>
      <c r="AC11" s="26" t="s">
        <v>38</v>
      </c>
      <c r="AD11" s="316">
        <v>44652</v>
      </c>
      <c r="AE11" s="264" t="str">
        <f t="shared" ref="AE11:AE39" si="7">TEXT(AD11,"jjj")</f>
        <v>jeu</v>
      </c>
      <c r="AF11" s="30">
        <f>IF(AG11="S1",'3-EDT HEBDOMADAIRE'!$M$13+'3-EDT HEBDOMADAIRE'!$O$13)+IF(AG11="S2",'3-EDT HEBDOMADAIRE'!$M$17+'3-EDT HEBDOMADAIRE'!$O$17)+IF(AG11="S1b",'3-EDT HEBDOMADAIRE'!$M$25+'3-EDT HEBDOMADAIRE'!$O$25)+IF(AG11="S2b",'3-EDT HEBDOMADAIRE'!$M$29+'3-EDT HEBDOMADAIRE'!$O$29)+IF(AG11="P",'3-EDT HEBDOMADAIRE'!$M$21+'3-EDT HEBDOMADAIRE'!$O$21)+IF(AG11="Pb",'3-EDT HEBDOMADAIRE'!$M$33+'3-EDT HEBDOMADAIRE'!$O$33)</f>
        <v>0</v>
      </c>
      <c r="AG11" s="26" t="s">
        <v>38</v>
      </c>
      <c r="AH11" s="262">
        <v>44682</v>
      </c>
      <c r="AI11" s="264" t="str">
        <f t="shared" ref="AI11:AI40" si="8">TEXT(AH11,"jjj")</f>
        <v>sam</v>
      </c>
      <c r="AJ11" s="30">
        <f>IF(AK11="S1",0)+IF(AK11="S2",'3-EDT HEBDOMADAIRE'!$S$17)+IF(AK11="S1b",0)+IF(AK11="S2b",'3-EDT HEBDOMADAIRE'!$S$29)+IF(AK11="P",'3-EDT HEBDOMADAIRE'!$S$21)+IF(AK11="Pb",'3-EDT HEBDOMADAIRE'!$S$33)</f>
        <v>0</v>
      </c>
      <c r="AK11" s="26" t="s">
        <v>38</v>
      </c>
      <c r="AL11" s="262">
        <v>44713</v>
      </c>
      <c r="AM11" s="264" t="str">
        <f t="shared" ref="AM11:AM39" si="9">TEXT(AL11,"jjj")</f>
        <v>mar</v>
      </c>
      <c r="AN11" s="30">
        <f>IF(AO11="S1",'3-EDT HEBDOMADAIRE'!$G$13+'3-EDT HEBDOMADAIRE'!$I$13)+IF(AO11="S2",'3-EDT HEBDOMADAIRE'!$G$17+'3-EDT HEBDOMADAIRE'!$I$17)+IF(AO11="S1b",'3-EDT HEBDOMADAIRE'!$G$25+'3-EDT HEBDOMADAIRE'!$I$25)+IF(AO11="S2b",'3-EDT HEBDOMADAIRE'!$G$29+'3-EDT HEBDOMADAIRE'!$I$29)+IF(AO11="P",'3-EDT HEBDOMADAIRE'!$G$21+'3-EDT HEBDOMADAIRE'!$I$21)+IF(AO11="Pb",'3-EDT HEBDOMADAIRE'!$G$33+'3-EDT HEBDOMADAIRE'!$I$33)</f>
        <v>0</v>
      </c>
      <c r="AO11" s="26" t="s">
        <v>38</v>
      </c>
      <c r="AP11" s="262">
        <v>44743</v>
      </c>
      <c r="AQ11" s="264" t="str">
        <f t="shared" ref="AQ11:AQ40" si="10">TEXT(AP11,"jjj")</f>
        <v>jeu</v>
      </c>
      <c r="AR11" s="30">
        <f>IF(AS11="S1",'3-EDT HEBDOMADAIRE'!$M$13+'3-EDT HEBDOMADAIRE'!$O$13)+IF(AS11="S2",'3-EDT HEBDOMADAIRE'!$M$17+'3-EDT HEBDOMADAIRE'!$O$17)+IF(AS11="S1b",'3-EDT HEBDOMADAIRE'!$M$25+'3-EDT HEBDOMADAIRE'!$O$25)+IF(AS11="S2b",'3-EDT HEBDOMADAIRE'!$M$29+'3-EDT HEBDOMADAIRE'!$O$29)+IF(AS11="P",'3-EDT HEBDOMADAIRE'!$M$21+'3-EDT HEBDOMADAIRE'!$O$21)+IF(AS11="Pb",'3-EDT HEBDOMADAIRE'!$M$33+'3-EDT HEBDOMADAIRE'!$O$33)</f>
        <v>0</v>
      </c>
      <c r="AS11" s="26" t="s">
        <v>38</v>
      </c>
      <c r="AT11" s="262">
        <v>44774</v>
      </c>
      <c r="AU11" s="264" t="str">
        <f t="shared" ref="AU11:AU40" si="11">TEXT(AT11,"jjj")</f>
        <v>dim</v>
      </c>
      <c r="AV11" s="30"/>
      <c r="AW11" s="26" t="s">
        <v>38</v>
      </c>
      <c r="AX11" s="3"/>
      <c r="AY11" s="6"/>
      <c r="AZ11" s="9"/>
      <c r="BA11" s="25">
        <f t="shared" ref="BA11:BA40" si="12">IF(AY11="HS",AZ11,-AZ11)</f>
        <v>0</v>
      </c>
    </row>
    <row r="12" spans="1:53" x14ac:dyDescent="0.2">
      <c r="A12" s="15"/>
      <c r="B12" s="262">
        <v>44441</v>
      </c>
      <c r="C12" s="264" t="str">
        <f t="shared" si="0"/>
        <v>mer</v>
      </c>
      <c r="D12" s="30">
        <f>IF(E12="S1",'3-EDT HEBDOMADAIRE'!$J$13+'3-EDT HEBDOMADAIRE'!$L$13)+IF(E12="S2",'3-EDT HEBDOMADAIRE'!$J$17+'3-EDT HEBDOMADAIRE'!$L$17)+IF(E12="S1b",'3-EDT HEBDOMADAIRE'!$J$25+'3-EDT HEBDOMADAIRE'!$L$25)+IF(E12="S2b",'3-EDT HEBDOMADAIRE'!$J$29+'3-EDT HEBDOMADAIRE'!$L$29)+IF(E12="P",'3-EDT HEBDOMADAIRE'!$J$21+'3-EDT HEBDOMADAIRE'!$L$21)+IF(E12="Pb",'3-EDT HEBDOMADAIRE'!$J$33+'3-EDT HEBDOMADAIRE'!$L$33)</f>
        <v>0</v>
      </c>
      <c r="E12" s="26" t="s">
        <v>38</v>
      </c>
      <c r="F12" s="262">
        <v>44471</v>
      </c>
      <c r="G12" s="264" t="str">
        <f t="shared" si="1"/>
        <v>ven</v>
      </c>
      <c r="H12" s="30">
        <f>IF(I12="S1",'3-EDT HEBDOMADAIRE'!$P$13+'3-EDT HEBDOMADAIRE'!$R$13)+IF(I12="S2",'3-EDT HEBDOMADAIRE'!$P$17+'3-EDT HEBDOMADAIRE'!$R$17)+IF(I12="S1b",'3-EDT HEBDOMADAIRE'!$P$25+'3-EDT HEBDOMADAIRE'!$R$25)+IF(I12="S2b",'3-EDT HEBDOMADAIRE'!$P$29+'3-EDT HEBDOMADAIRE'!$R$29)+IF(I12="P",'3-EDT HEBDOMADAIRE'!$P$21+'3-EDT HEBDOMADAIRE'!$R$21)+IF(I12="Pb",'3-EDT HEBDOMADAIRE'!$P$33+'3-EDT HEBDOMADAIRE'!$R$33)</f>
        <v>0</v>
      </c>
      <c r="I12" s="26" t="s">
        <v>38</v>
      </c>
      <c r="J12" s="262">
        <v>44502</v>
      </c>
      <c r="K12" s="264" t="str">
        <f t="shared" si="2"/>
        <v>lun</v>
      </c>
      <c r="L12" s="30">
        <f>IF(M12="S1",'3-EDT HEBDOMADAIRE'!$D$13+'3-EDT HEBDOMADAIRE'!$F$13)+IF(M12="S2",'3-EDT HEBDOMADAIRE'!$D$17+'3-EDT HEBDOMADAIRE'!$F$17)+IF(M13="S1b",'3-EDT HEBDOMADAIRE'!$D$25+'3-EDT HEBDOMADAIRE'!$F$25)+IF(M12="S2b",'3-EDT HEBDOMADAIRE'!$D$29+'3-EDT HEBDOMADAIRE'!$F$29)+IF(M12="P",'3-EDT HEBDOMADAIRE'!$D$21+'3-EDT HEBDOMADAIRE'!$F$21)+IF(M12="Pb",'3-EDT HEBDOMADAIRE'!$D$33+'3-EDT HEBDOMADAIRE'!$F$33)</f>
        <v>0</v>
      </c>
      <c r="M12" s="26" t="s">
        <v>38</v>
      </c>
      <c r="N12" s="262">
        <v>44532</v>
      </c>
      <c r="O12" s="264" t="str">
        <f t="shared" si="3"/>
        <v>mer</v>
      </c>
      <c r="P12" s="30">
        <f>IF(Q12="S1",'3-EDT HEBDOMADAIRE'!$J$13+'3-EDT HEBDOMADAIRE'!$L$13)+IF(Q12="S2",'3-EDT HEBDOMADAIRE'!$J$17+'3-EDT HEBDOMADAIRE'!$L$17)+IF(Q12="S1b",'3-EDT HEBDOMADAIRE'!$J$25+'3-EDT HEBDOMADAIRE'!$L$25)+IF(Q12="S2b",'3-EDT HEBDOMADAIRE'!$J$29+'3-EDT HEBDOMADAIRE'!$L$29)+IF(Q12="P",'3-EDT HEBDOMADAIRE'!$J$21+'3-EDT HEBDOMADAIRE'!$L$21)+IF(Q12="Pb",'3-EDT HEBDOMADAIRE'!$J$33+'3-EDT HEBDOMADAIRE'!$L$33)</f>
        <v>0</v>
      </c>
      <c r="Q12" s="26" t="s">
        <v>38</v>
      </c>
      <c r="R12" s="262">
        <v>44563</v>
      </c>
      <c r="S12" s="264" t="str">
        <f t="shared" si="4"/>
        <v>sam</v>
      </c>
      <c r="T12" s="30">
        <f>IF(U12="S1",0)+IF(U12="S2",'3-EDT HEBDOMADAIRE'!$S$17)+IF(U12="S1b",0)+IF(U12="S2b",'3-EDT HEBDOMADAIRE'!$S$29)+IF(U12="P",'3-EDT HEBDOMADAIRE'!$S$21)+IF(U12="Pb",'3-EDT HEBDOMADAIRE'!$S$33)</f>
        <v>0</v>
      </c>
      <c r="U12" s="26" t="s">
        <v>38</v>
      </c>
      <c r="V12" s="262">
        <v>44594</v>
      </c>
      <c r="W12" s="264" t="str">
        <f t="shared" si="5"/>
        <v>mar</v>
      </c>
      <c r="X12" s="30">
        <f>IF(Y12="S1",'3-EDT HEBDOMADAIRE'!$G$13+'3-EDT HEBDOMADAIRE'!$I$13)+IF(Y12="S2",'3-EDT HEBDOMADAIRE'!$G$17+'3-EDT HEBDOMADAIRE'!$I$17)+IF(Y12="S1b",'3-EDT HEBDOMADAIRE'!$G$25+'3-EDT HEBDOMADAIRE'!$I$25)+IF(Y12="S2b",'3-EDT HEBDOMADAIRE'!$G$29+'3-EDT HEBDOMADAIRE'!$I$29)+IF(Y12="P",'3-EDT HEBDOMADAIRE'!$G$21+'3-EDT HEBDOMADAIRE'!$I$21)+IF(Y12="Pb",'3-EDT HEBDOMADAIRE'!$G$33+'3-EDT HEBDOMADAIRE'!$I$33)</f>
        <v>0</v>
      </c>
      <c r="Y12" s="26" t="s">
        <v>38</v>
      </c>
      <c r="Z12" s="262">
        <v>44622</v>
      </c>
      <c r="AA12" s="264" t="str">
        <f t="shared" si="6"/>
        <v>mar</v>
      </c>
      <c r="AB12" s="30">
        <f>IF(AC12="S1",'3-EDT HEBDOMADAIRE'!$G$13+'3-EDT HEBDOMADAIRE'!$I$13)+IF(AC12="S2",'3-EDT HEBDOMADAIRE'!$G$17+'3-EDT HEBDOMADAIRE'!$I$17)+IF(AC12="S1b",'3-EDT HEBDOMADAIRE'!$G$25+'3-EDT HEBDOMADAIRE'!$I$25)+IF(AC12="S2b",'3-EDT HEBDOMADAIRE'!$G$29+'3-EDT HEBDOMADAIRE'!$I$29)+IF(AC12="P",'3-EDT HEBDOMADAIRE'!$G$21+'3-EDT HEBDOMADAIRE'!$I$21)+IF(AC12="Pb",'3-EDT HEBDOMADAIRE'!$G$33+'3-EDT HEBDOMADAIRE'!$I$33)</f>
        <v>0</v>
      </c>
      <c r="AC12" s="26" t="s">
        <v>38</v>
      </c>
      <c r="AD12" s="316">
        <v>44653</v>
      </c>
      <c r="AE12" s="264" t="str">
        <f t="shared" si="7"/>
        <v>ven</v>
      </c>
      <c r="AF12" s="30">
        <f>IF(AG12="S1",'3-EDT HEBDOMADAIRE'!$P$13+'3-EDT HEBDOMADAIRE'!$R$13)+IF(AG12="S2",'3-EDT HEBDOMADAIRE'!$P$17+'3-EDT HEBDOMADAIRE'!$R$17)+IF(AG12="S1b",'3-EDT HEBDOMADAIRE'!$P$25+'3-EDT HEBDOMADAIRE'!$R$25)+IF(AG12="S2b",'3-EDT HEBDOMADAIRE'!$P$29+'3-EDT HEBDOMADAIRE'!$R$29)+IF(AG12="P",'3-EDT HEBDOMADAIRE'!$P$21+'3-EDT HEBDOMADAIRE'!$R$21)+IF(AG12="Pb",'3-EDT HEBDOMADAIRE'!$P$33+'3-EDT HEBDOMADAIRE'!$R$33)</f>
        <v>0</v>
      </c>
      <c r="AG12" s="26" t="s">
        <v>38</v>
      </c>
      <c r="AH12" s="262">
        <v>44683</v>
      </c>
      <c r="AI12" s="264" t="str">
        <f t="shared" si="8"/>
        <v>dim</v>
      </c>
      <c r="AJ12" s="30"/>
      <c r="AK12" s="26" t="s">
        <v>38</v>
      </c>
      <c r="AL12" s="262">
        <v>44714</v>
      </c>
      <c r="AM12" s="264" t="str">
        <f t="shared" si="9"/>
        <v>mer</v>
      </c>
      <c r="AN12" s="30">
        <f>IF(AO12="S1",'3-EDT HEBDOMADAIRE'!$J$13+'3-EDT HEBDOMADAIRE'!$L$13)+IF(AO12="S2",'3-EDT HEBDOMADAIRE'!$J$17+'3-EDT HEBDOMADAIRE'!$L$17)+IF(AO12="S1b",'3-EDT HEBDOMADAIRE'!$J$25+'3-EDT HEBDOMADAIRE'!$L$25)+IF(AO12="S2b",'3-EDT HEBDOMADAIRE'!$J$29+'3-EDT HEBDOMADAIRE'!$L$29)+IF(AO12="P",'3-EDT HEBDOMADAIRE'!$J$21+'3-EDT HEBDOMADAIRE'!$L$21)+IF(AO12="Pb",'3-EDT HEBDOMADAIRE'!$J$33+'3-EDT HEBDOMADAIRE'!$L$33)</f>
        <v>0</v>
      </c>
      <c r="AO12" s="26" t="s">
        <v>38</v>
      </c>
      <c r="AP12" s="262">
        <v>44744</v>
      </c>
      <c r="AQ12" s="264" t="str">
        <f t="shared" si="10"/>
        <v>ven</v>
      </c>
      <c r="AR12" s="30">
        <f>IF(AS12="S1",'3-EDT HEBDOMADAIRE'!$P$13+'3-EDT HEBDOMADAIRE'!$R$13)+IF(AS12="S2",'3-EDT HEBDOMADAIRE'!$P$17+'3-EDT HEBDOMADAIRE'!$R$17)+IF(AS12="S1b",'3-EDT HEBDOMADAIRE'!$P$25+'3-EDT HEBDOMADAIRE'!$R$25)+IF(AS12="S2b",'3-EDT HEBDOMADAIRE'!$P$29+'3-EDT HEBDOMADAIRE'!$R$29)+IF(AS12="P",'3-EDT HEBDOMADAIRE'!$P$21+'3-EDT HEBDOMADAIRE'!$R$21)+IF(AS12="Pb",'3-EDT HEBDOMADAIRE'!$P$33+'3-EDT HEBDOMADAIRE'!$R$33)</f>
        <v>0</v>
      </c>
      <c r="AS12" s="26" t="s">
        <v>38</v>
      </c>
      <c r="AT12" s="262">
        <v>44775</v>
      </c>
      <c r="AU12" s="264" t="str">
        <f t="shared" si="11"/>
        <v>lun</v>
      </c>
      <c r="AV12" s="30">
        <f>IF(AW12="S1",'3-EDT HEBDOMADAIRE'!$D$13+'3-EDT HEBDOMADAIRE'!$F$13)+IF(AW12="S2",'3-EDT HEBDOMADAIRE'!$D$17+'3-EDT HEBDOMADAIRE'!$F$17)+IF(AW13="S1b",'3-EDT HEBDOMADAIRE'!$D$25+'3-EDT HEBDOMADAIRE'!$F$25)+IF(AW12="S2b",'3-EDT HEBDOMADAIRE'!$D$29+'3-EDT HEBDOMADAIRE'!$F$29)+IF(AW12="P",'3-EDT HEBDOMADAIRE'!$D$21+'3-EDT HEBDOMADAIRE'!$F$21)+IF(AW12="Pb",'3-EDT HEBDOMADAIRE'!$D$33+'3-EDT HEBDOMADAIRE'!$F$33)</f>
        <v>0</v>
      </c>
      <c r="AW12" s="26" t="s">
        <v>38</v>
      </c>
      <c r="AX12" s="3"/>
      <c r="AY12" s="6"/>
      <c r="AZ12" s="9"/>
      <c r="BA12" s="25">
        <f t="shared" si="12"/>
        <v>0</v>
      </c>
    </row>
    <row r="13" spans="1:53" ht="12.75" customHeight="1" x14ac:dyDescent="0.2">
      <c r="A13" s="15"/>
      <c r="B13" s="262">
        <v>44442</v>
      </c>
      <c r="C13" s="264" t="str">
        <f t="shared" si="0"/>
        <v>jeu</v>
      </c>
      <c r="D13" s="30">
        <f>IF(E13="S1",'3-EDT HEBDOMADAIRE'!$M$13+'3-EDT HEBDOMADAIRE'!$O$13)+IF(E13="S2",'3-EDT HEBDOMADAIRE'!$M$17+'3-EDT HEBDOMADAIRE'!$O$17)+IF(E13="S1b",'3-EDT HEBDOMADAIRE'!$M$25+'3-EDT HEBDOMADAIRE'!$O$25)+IF(E13="S2b",'3-EDT HEBDOMADAIRE'!$M$29+'3-EDT HEBDOMADAIRE'!$O$29)+IF(E13="P",'3-EDT HEBDOMADAIRE'!$M$21+'3-EDT HEBDOMADAIRE'!$O$21)+IF(E13="Pb",'3-EDT HEBDOMADAIRE'!$M$33+'3-EDT HEBDOMADAIRE'!$O$33)</f>
        <v>0</v>
      </c>
      <c r="E13" s="26" t="s">
        <v>38</v>
      </c>
      <c r="F13" s="262">
        <v>44472</v>
      </c>
      <c r="G13" s="264" t="str">
        <f t="shared" si="1"/>
        <v>sam</v>
      </c>
      <c r="H13" s="30">
        <f>IF(I13="S1",0)+IF(I13="S2",'3-EDT HEBDOMADAIRE'!$S$17)+IF(I13="S1b",0)+IF(I13="S2b",'3-EDT HEBDOMADAIRE'!$S$29)+IF(I13="P",'3-EDT HEBDOMADAIRE'!$S$21)+IF(I13="Pb",'3-EDT HEBDOMADAIRE'!$S$33)</f>
        <v>0</v>
      </c>
      <c r="I13" s="26" t="s">
        <v>38</v>
      </c>
      <c r="J13" s="262">
        <v>44503</v>
      </c>
      <c r="K13" s="264" t="str">
        <f t="shared" si="2"/>
        <v>mar</v>
      </c>
      <c r="L13" s="30">
        <f>IF(M13="S1",'3-EDT HEBDOMADAIRE'!$G$13+'3-EDT HEBDOMADAIRE'!$I$13)+IF(M13="S2",'3-EDT HEBDOMADAIRE'!$G$17+'3-EDT HEBDOMADAIRE'!$I$17)+IF(M13="S1b",'3-EDT HEBDOMADAIRE'!$G$25+'3-EDT HEBDOMADAIRE'!$I$25)+IF(M13="S2b",'3-EDT HEBDOMADAIRE'!$G$29+'3-EDT HEBDOMADAIRE'!$I$29)+IF(M13="P",'3-EDT HEBDOMADAIRE'!$G$21+'3-EDT HEBDOMADAIRE'!$I$21)+IF(M13="Pb",'3-EDT HEBDOMADAIRE'!$G$33+'3-EDT HEBDOMADAIRE'!$I$33)</f>
        <v>0</v>
      </c>
      <c r="M13" s="26" t="s">
        <v>38</v>
      </c>
      <c r="N13" s="262">
        <v>44533</v>
      </c>
      <c r="O13" s="264" t="str">
        <f t="shared" si="3"/>
        <v>jeu</v>
      </c>
      <c r="P13" s="30">
        <f>IF(Q13="S1",'3-EDT HEBDOMADAIRE'!$M$13+'3-EDT HEBDOMADAIRE'!$O$13)+IF(Q13="S2",'3-EDT HEBDOMADAIRE'!$M$17+'3-EDT HEBDOMADAIRE'!$O$17)+IF(Q13="S1b",'3-EDT HEBDOMADAIRE'!$M$25+'3-EDT HEBDOMADAIRE'!$O$25)+IF(Q13="S2b",'3-EDT HEBDOMADAIRE'!$M$29+'3-EDT HEBDOMADAIRE'!$O$29)+IF(Q13="P",'3-EDT HEBDOMADAIRE'!$M$21+'3-EDT HEBDOMADAIRE'!$O$21)+IF(Q13="Pb",'3-EDT HEBDOMADAIRE'!$M$33+'3-EDT HEBDOMADAIRE'!$O$33)</f>
        <v>0</v>
      </c>
      <c r="Q13" s="26" t="s">
        <v>38</v>
      </c>
      <c r="R13" s="262">
        <v>44564</v>
      </c>
      <c r="S13" s="264" t="str">
        <f t="shared" si="4"/>
        <v>dim</v>
      </c>
      <c r="T13" s="30"/>
      <c r="U13" s="26" t="s">
        <v>38</v>
      </c>
      <c r="V13" s="262">
        <v>44595</v>
      </c>
      <c r="W13" s="264" t="str">
        <f t="shared" si="5"/>
        <v>mer</v>
      </c>
      <c r="X13" s="30">
        <f>IF(Y13="S1",'3-EDT HEBDOMADAIRE'!$J$13+'3-EDT HEBDOMADAIRE'!$L$13)+IF(Y13="S2",'3-EDT HEBDOMADAIRE'!$J$17+'3-EDT HEBDOMADAIRE'!$L$17)+IF(Y13="S1b",'3-EDT HEBDOMADAIRE'!$J$25+'3-EDT HEBDOMADAIRE'!$L$25)+IF(Y13="S2b",'3-EDT HEBDOMADAIRE'!$J$29+'3-EDT HEBDOMADAIRE'!$L$29)+IF(Y13="P",'3-EDT HEBDOMADAIRE'!$J$21+'3-EDT HEBDOMADAIRE'!$L$21)+IF(Y13="Pb",'3-EDT HEBDOMADAIRE'!$J$33+'3-EDT HEBDOMADAIRE'!$L$33)</f>
        <v>0</v>
      </c>
      <c r="Y13" s="26" t="s">
        <v>38</v>
      </c>
      <c r="Z13" s="262">
        <v>44623</v>
      </c>
      <c r="AA13" s="264" t="str">
        <f t="shared" si="6"/>
        <v>mer</v>
      </c>
      <c r="AB13" s="30">
        <f>IF(AC13="S1",'3-EDT HEBDOMADAIRE'!$J$13+'3-EDT HEBDOMADAIRE'!$L$13)+IF(AC13="S2",'3-EDT HEBDOMADAIRE'!$J$17+'3-EDT HEBDOMADAIRE'!$L$17)+IF(AC13="S1b",'3-EDT HEBDOMADAIRE'!$J$25+'3-EDT HEBDOMADAIRE'!$L$25)+IF(AC13="S2b",'3-EDT HEBDOMADAIRE'!$J$29+'3-EDT HEBDOMADAIRE'!$L$29)+IF(AC13="P",'3-EDT HEBDOMADAIRE'!$J$21+'3-EDT HEBDOMADAIRE'!$L$21)+IF(AC13="Pb",'3-EDT HEBDOMADAIRE'!$J$33+'3-EDT HEBDOMADAIRE'!$L$33)</f>
        <v>0</v>
      </c>
      <c r="AC13" s="26" t="s">
        <v>38</v>
      </c>
      <c r="AD13" s="316">
        <v>44654</v>
      </c>
      <c r="AE13" s="264" t="str">
        <f t="shared" si="7"/>
        <v>sam</v>
      </c>
      <c r="AF13" s="30">
        <f>IF(AG13="S1",0)+IF(AG13="S2",'3-EDT HEBDOMADAIRE'!$S$17)+IF(AG13="S1b",0)+IF(AG13="S2b",'3-EDT HEBDOMADAIRE'!$S$29)+IF(AG13="P",'3-EDT HEBDOMADAIRE'!$S$21)+IF(AG13="Pb",'3-EDT HEBDOMADAIRE'!$S$33)</f>
        <v>0</v>
      </c>
      <c r="AG13" s="26" t="s">
        <v>38</v>
      </c>
      <c r="AH13" s="262">
        <v>44684</v>
      </c>
      <c r="AI13" s="264" t="str">
        <f t="shared" si="8"/>
        <v>lun</v>
      </c>
      <c r="AJ13" s="30">
        <f>IF(AK13="S1",'3-EDT HEBDOMADAIRE'!$D$13+'3-EDT HEBDOMADAIRE'!$F$13)+IF(AK13="S2",'3-EDT HEBDOMADAIRE'!$D$17+'3-EDT HEBDOMADAIRE'!$F$17)+IF(AK14="S1b",'3-EDT HEBDOMADAIRE'!$D$25+'3-EDT HEBDOMADAIRE'!$F$25)+IF(AK13="S2b",'3-EDT HEBDOMADAIRE'!$D$29+'3-EDT HEBDOMADAIRE'!$F$29)+IF(AK13="P",'3-EDT HEBDOMADAIRE'!$D$21+'3-EDT HEBDOMADAIRE'!$F$21)+IF(AK13="Pb",'3-EDT HEBDOMADAIRE'!$D$33+'3-EDT HEBDOMADAIRE'!$F$33)</f>
        <v>0</v>
      </c>
      <c r="AK13" s="26" t="s">
        <v>38</v>
      </c>
      <c r="AL13" s="262">
        <v>44715</v>
      </c>
      <c r="AM13" s="264" t="str">
        <f t="shared" si="9"/>
        <v>jeu</v>
      </c>
      <c r="AN13" s="30">
        <f>IF(AO13="S1",'3-EDT HEBDOMADAIRE'!$M$13+'3-EDT HEBDOMADAIRE'!$O$13)+IF(AO13="S2",'3-EDT HEBDOMADAIRE'!$M$17+'3-EDT HEBDOMADAIRE'!$O$17)+IF(AO13="S1b",'3-EDT HEBDOMADAIRE'!$M$25+'3-EDT HEBDOMADAIRE'!$O$25)+IF(AO13="S2b",'3-EDT HEBDOMADAIRE'!$M$29+'3-EDT HEBDOMADAIRE'!$O$29)+IF(AO13="P",'3-EDT HEBDOMADAIRE'!$M$21+'3-EDT HEBDOMADAIRE'!$O$21)+IF(AO13="Pb",'3-EDT HEBDOMADAIRE'!$M$33+'3-EDT HEBDOMADAIRE'!$O$33)</f>
        <v>0</v>
      </c>
      <c r="AO13" s="26" t="s">
        <v>38</v>
      </c>
      <c r="AP13" s="262">
        <v>44745</v>
      </c>
      <c r="AQ13" s="264" t="str">
        <f t="shared" si="10"/>
        <v>sam</v>
      </c>
      <c r="AR13" s="30">
        <f>IF(AS13="S1",0)+IF(AS13="S2",'3-EDT HEBDOMADAIRE'!$S$17)+IF(AS13="S1b",0)+IF(AS13="S2b",'3-EDT HEBDOMADAIRE'!$S$29)+IF(AS13="P",'3-EDT HEBDOMADAIRE'!$S$21)+IF(AS13="Pb",'3-EDT HEBDOMADAIRE'!$S$33)</f>
        <v>0</v>
      </c>
      <c r="AS13" s="26" t="s">
        <v>38</v>
      </c>
      <c r="AT13" s="262">
        <v>44776</v>
      </c>
      <c r="AU13" s="264" t="str">
        <f t="shared" si="11"/>
        <v>mar</v>
      </c>
      <c r="AV13" s="30">
        <f>IF(AW13="S1",'3-EDT HEBDOMADAIRE'!$G$13+'3-EDT HEBDOMADAIRE'!$I$13)+IF(AW13="S2",'3-EDT HEBDOMADAIRE'!$G$17+'3-EDT HEBDOMADAIRE'!$I$17)+IF(AW13="S1b",'3-EDT HEBDOMADAIRE'!$G$25+'3-EDT HEBDOMADAIRE'!$I$25)+IF(AW13="S2b",'3-EDT HEBDOMADAIRE'!$G$29+'3-EDT HEBDOMADAIRE'!$I$29)+IF(AW13="P",'3-EDT HEBDOMADAIRE'!$G$21+'3-EDT HEBDOMADAIRE'!$I$21)+IF(AW13="Pb",'3-EDT HEBDOMADAIRE'!$G$33+'3-EDT HEBDOMADAIRE'!$I$33)</f>
        <v>0</v>
      </c>
      <c r="AW13" s="26" t="s">
        <v>38</v>
      </c>
      <c r="AX13" s="3"/>
      <c r="AY13" s="6"/>
      <c r="AZ13" s="9"/>
      <c r="BA13" s="25">
        <f t="shared" si="12"/>
        <v>0</v>
      </c>
    </row>
    <row r="14" spans="1:53" ht="12.75" customHeight="1" x14ac:dyDescent="0.2">
      <c r="A14" s="15"/>
      <c r="B14" s="262">
        <v>44443</v>
      </c>
      <c r="C14" s="264" t="str">
        <f t="shared" si="0"/>
        <v>ven</v>
      </c>
      <c r="D14" s="30">
        <f>IF(E14="S1",'3-EDT HEBDOMADAIRE'!$P$13+'3-EDT HEBDOMADAIRE'!$R$13)+IF(E14="S2",'3-EDT HEBDOMADAIRE'!$P$17+'3-EDT HEBDOMADAIRE'!$R$17)+IF(E14="S1b",'3-EDT HEBDOMADAIRE'!$P$25+'3-EDT HEBDOMADAIRE'!$R$25)+IF(E14="S2b",'3-EDT HEBDOMADAIRE'!$P$29+'3-EDT HEBDOMADAIRE'!$R$29)+IF(E14="P",'3-EDT HEBDOMADAIRE'!$P$21+'3-EDT HEBDOMADAIRE'!$R$21)+IF(E14="Pb",'3-EDT HEBDOMADAIRE'!$P$33+'3-EDT HEBDOMADAIRE'!$R$33)</f>
        <v>0</v>
      </c>
      <c r="E14" s="26" t="s">
        <v>38</v>
      </c>
      <c r="F14" s="262">
        <v>44473</v>
      </c>
      <c r="G14" s="264" t="str">
        <f t="shared" si="1"/>
        <v>dim</v>
      </c>
      <c r="I14" s="26" t="s">
        <v>38</v>
      </c>
      <c r="J14" s="262">
        <v>44504</v>
      </c>
      <c r="K14" s="264" t="str">
        <f t="shared" si="2"/>
        <v>mer</v>
      </c>
      <c r="L14" s="30">
        <f>IF(M14="S1",'3-EDT HEBDOMADAIRE'!$J$13+'3-EDT HEBDOMADAIRE'!$L$13)+IF(M14="S2",'3-EDT HEBDOMADAIRE'!$J$17+'3-EDT HEBDOMADAIRE'!$L$17)+IF(M14="S1b",'3-EDT HEBDOMADAIRE'!$J$25+'3-EDT HEBDOMADAIRE'!$L$25)+IF(M14="S2b",'3-EDT HEBDOMADAIRE'!$J$29+'3-EDT HEBDOMADAIRE'!$L$29)+IF(M14="P",'3-EDT HEBDOMADAIRE'!$J$21+'3-EDT HEBDOMADAIRE'!$L$21)+IF(M14="Pb",'3-EDT HEBDOMADAIRE'!$J$33+'3-EDT HEBDOMADAIRE'!$L$33)</f>
        <v>0</v>
      </c>
      <c r="M14" s="26" t="s">
        <v>38</v>
      </c>
      <c r="N14" s="262">
        <v>44534</v>
      </c>
      <c r="O14" s="264" t="str">
        <f t="shared" si="3"/>
        <v>ven</v>
      </c>
      <c r="P14" s="30">
        <f>IF(Q14="S1",'3-EDT HEBDOMADAIRE'!$P$13+'3-EDT HEBDOMADAIRE'!$R$13)+IF(Q14="S2",'3-EDT HEBDOMADAIRE'!$P$17+'3-EDT HEBDOMADAIRE'!$R$17)+IF(Q14="S1b",'3-EDT HEBDOMADAIRE'!$P$25+'3-EDT HEBDOMADAIRE'!$R$25)+IF(Q14="S2b",'3-EDT HEBDOMADAIRE'!$P$29+'3-EDT HEBDOMADAIRE'!$R$29)+IF(Q14="P",'3-EDT HEBDOMADAIRE'!$P$21+'3-EDT HEBDOMADAIRE'!$R$21)+IF(Q14="Pb",'3-EDT HEBDOMADAIRE'!$P$33+'3-EDT HEBDOMADAIRE'!$R$33)</f>
        <v>0</v>
      </c>
      <c r="Q14" s="26" t="s">
        <v>38</v>
      </c>
      <c r="R14" s="262">
        <v>44565</v>
      </c>
      <c r="S14" s="264" t="str">
        <f t="shared" si="4"/>
        <v>lun</v>
      </c>
      <c r="T14" s="30">
        <f>IF(U14="S1",'3-EDT HEBDOMADAIRE'!$D$13+'3-EDT HEBDOMADAIRE'!$F$13)+IF(U14="S2",'3-EDT HEBDOMADAIRE'!$D$17+'3-EDT HEBDOMADAIRE'!$F$17)+IF(U15="S1b",'3-EDT HEBDOMADAIRE'!$D$25+'3-EDT HEBDOMADAIRE'!$F$25)+IF(U14="S2b",'3-EDT HEBDOMADAIRE'!$D$29+'3-EDT HEBDOMADAIRE'!$F$29)+IF(U14="P",'3-EDT HEBDOMADAIRE'!$D$21+'3-EDT HEBDOMADAIRE'!$F$21)+IF(U14="Pb",'3-EDT HEBDOMADAIRE'!$D$33+'3-EDT HEBDOMADAIRE'!$F$33)</f>
        <v>0</v>
      </c>
      <c r="U14" s="26" t="s">
        <v>38</v>
      </c>
      <c r="V14" s="262">
        <v>44596</v>
      </c>
      <c r="W14" s="264" t="str">
        <f t="shared" si="5"/>
        <v>jeu</v>
      </c>
      <c r="X14" s="30">
        <f>IF(Y14="S1",'3-EDT HEBDOMADAIRE'!$M$13+'3-EDT HEBDOMADAIRE'!$O$13)+IF(Y14="S2",'3-EDT HEBDOMADAIRE'!$M$17+'3-EDT HEBDOMADAIRE'!$O$17)+IF(Y14="S1b",'3-EDT HEBDOMADAIRE'!$M$25+'3-EDT HEBDOMADAIRE'!$O$25)+IF(Y14="S2b",'3-EDT HEBDOMADAIRE'!$M$29+'3-EDT HEBDOMADAIRE'!$O$29)+IF(Y14="P",'3-EDT HEBDOMADAIRE'!$M$21+'3-EDT HEBDOMADAIRE'!$O$21)+IF(Y14="Pb",'3-EDT HEBDOMADAIRE'!$M$33+'3-EDT HEBDOMADAIRE'!$O$33)</f>
        <v>0</v>
      </c>
      <c r="Y14" s="26" t="s">
        <v>38</v>
      </c>
      <c r="Z14" s="262">
        <v>44624</v>
      </c>
      <c r="AA14" s="264" t="str">
        <f t="shared" si="6"/>
        <v>jeu</v>
      </c>
      <c r="AB14" s="30">
        <f>IF(AC14="S1",'3-EDT HEBDOMADAIRE'!$M$13+'3-EDT HEBDOMADAIRE'!$O$13)+IF(AC14="S2",'3-EDT HEBDOMADAIRE'!$M$17+'3-EDT HEBDOMADAIRE'!$O$17)+IF(AC14="S1b",'3-EDT HEBDOMADAIRE'!$M$25+'3-EDT HEBDOMADAIRE'!$O$25)+IF(AC14="S2b",'3-EDT HEBDOMADAIRE'!$M$29+'3-EDT HEBDOMADAIRE'!$O$29)+IF(AC14="P",'3-EDT HEBDOMADAIRE'!$M$21+'3-EDT HEBDOMADAIRE'!$O$21)+IF(AC14="Pb",'3-EDT HEBDOMADAIRE'!$M$33+'3-EDT HEBDOMADAIRE'!$O$33)</f>
        <v>0</v>
      </c>
      <c r="AC14" s="26" t="s">
        <v>38</v>
      </c>
      <c r="AD14" s="316">
        <v>44655</v>
      </c>
      <c r="AE14" s="264" t="str">
        <f t="shared" si="7"/>
        <v>dim</v>
      </c>
      <c r="AF14" s="30"/>
      <c r="AG14" s="26" t="s">
        <v>38</v>
      </c>
      <c r="AH14" s="262">
        <v>44685</v>
      </c>
      <c r="AI14" s="264" t="str">
        <f t="shared" si="8"/>
        <v>mar</v>
      </c>
      <c r="AJ14" s="30">
        <f>IF(AK14="S1",'3-EDT HEBDOMADAIRE'!$G$13+'3-EDT HEBDOMADAIRE'!$I$13)+IF(AK14="S2",'3-EDT HEBDOMADAIRE'!$G$17+'3-EDT HEBDOMADAIRE'!$I$17)+IF(AK14="S1b",'3-EDT HEBDOMADAIRE'!$G$25+'3-EDT HEBDOMADAIRE'!$I$25)+IF(AK14="S2b",'3-EDT HEBDOMADAIRE'!$G$29+'3-EDT HEBDOMADAIRE'!$I$29)+IF(AK14="P",'3-EDT HEBDOMADAIRE'!$G$21+'3-EDT HEBDOMADAIRE'!$I$21)+IF(AK14="Pb",'3-EDT HEBDOMADAIRE'!$G$33+'3-EDT HEBDOMADAIRE'!$I$33)</f>
        <v>0</v>
      </c>
      <c r="AK14" s="26" t="s">
        <v>38</v>
      </c>
      <c r="AL14" s="262">
        <v>44716</v>
      </c>
      <c r="AM14" s="264" t="str">
        <f t="shared" si="9"/>
        <v>ven</v>
      </c>
      <c r="AN14" s="30">
        <f>IF(AO14="S1",'3-EDT HEBDOMADAIRE'!$P$13+'3-EDT HEBDOMADAIRE'!$R$13)+IF(AO14="S2",'3-EDT HEBDOMADAIRE'!$P$17+'3-EDT HEBDOMADAIRE'!$R$17)+IF(AO14="S1b",'3-EDT HEBDOMADAIRE'!$P$25+'3-EDT HEBDOMADAIRE'!$R$25)+IF(AO14="S2b",'3-EDT HEBDOMADAIRE'!$P$29+'3-EDT HEBDOMADAIRE'!$R$29)+IF(AO14="P",'3-EDT HEBDOMADAIRE'!$P$21+'3-EDT HEBDOMADAIRE'!$R$21)+IF(AO14="Pb",'3-EDT HEBDOMADAIRE'!$P$33+'3-EDT HEBDOMADAIRE'!$R$33)</f>
        <v>0</v>
      </c>
      <c r="AO14" s="26" t="s">
        <v>38</v>
      </c>
      <c r="AP14" s="262">
        <v>44746</v>
      </c>
      <c r="AQ14" s="264" t="str">
        <f t="shared" si="10"/>
        <v>dim</v>
      </c>
      <c r="AR14" s="30"/>
      <c r="AS14" s="26" t="s">
        <v>38</v>
      </c>
      <c r="AT14" s="262">
        <v>44777</v>
      </c>
      <c r="AU14" s="264" t="str">
        <f t="shared" si="11"/>
        <v>mer</v>
      </c>
      <c r="AV14" s="30">
        <f>IF(AW14="S1",'3-EDT HEBDOMADAIRE'!$J$13+'3-EDT HEBDOMADAIRE'!$L$13)+IF(AW14="S2",'3-EDT HEBDOMADAIRE'!$J$17+'3-EDT HEBDOMADAIRE'!$L$17)+IF(AW14="S1b",'3-EDT HEBDOMADAIRE'!$J$25+'3-EDT HEBDOMADAIRE'!$L$25)+IF(AW14="S2b",'3-EDT HEBDOMADAIRE'!$J$29+'3-EDT HEBDOMADAIRE'!$L$29)+IF(AW14="P",'3-EDT HEBDOMADAIRE'!$J$21+'3-EDT HEBDOMADAIRE'!$L$21)+IF(AW14="Pb",'3-EDT HEBDOMADAIRE'!$J$33+'3-EDT HEBDOMADAIRE'!$L$33)</f>
        <v>0</v>
      </c>
      <c r="AW14" s="26" t="s">
        <v>38</v>
      </c>
      <c r="AX14" s="3"/>
      <c r="AY14" s="6"/>
      <c r="AZ14" s="9"/>
      <c r="BA14" s="25">
        <f t="shared" si="12"/>
        <v>0</v>
      </c>
    </row>
    <row r="15" spans="1:53" ht="12.75" customHeight="1" x14ac:dyDescent="0.2">
      <c r="A15" s="15"/>
      <c r="B15" s="262">
        <v>44444</v>
      </c>
      <c r="C15" s="264" t="str">
        <f t="shared" si="0"/>
        <v>sam</v>
      </c>
      <c r="D15" s="30">
        <f>IF(E15="S1",0)+IF(E15="S2",'3-EDT HEBDOMADAIRE'!$S$17)+IF(E15="S1b",0)+IF(E15="S2b",'3-EDT HEBDOMADAIRE'!$S$29)+IF(E15="P",'3-EDT HEBDOMADAIRE'!$S$21)+IF(E15="Pb",'3-EDT HEBDOMADAIRE'!$S$33)</f>
        <v>0</v>
      </c>
      <c r="E15" s="26" t="s">
        <v>38</v>
      </c>
      <c r="F15" s="262">
        <v>44474</v>
      </c>
      <c r="G15" s="264" t="str">
        <f t="shared" si="1"/>
        <v>lun</v>
      </c>
      <c r="H15" s="30">
        <f>IF(I15="S1",'3-EDT HEBDOMADAIRE'!$D$13+'3-EDT HEBDOMADAIRE'!$F$13)+IF(I15="S2",'3-EDT HEBDOMADAIRE'!$D$17+'3-EDT HEBDOMADAIRE'!$F$17)+IF(I16="S1b",'3-EDT HEBDOMADAIRE'!$D$25+'3-EDT HEBDOMADAIRE'!$F$25)+IF(I15="S2b",'3-EDT HEBDOMADAIRE'!$D$29+'3-EDT HEBDOMADAIRE'!$F$29)+IF(I15="P",'3-EDT HEBDOMADAIRE'!$D$21+'3-EDT HEBDOMADAIRE'!$F$21)+IF(I15="Pb",'3-EDT HEBDOMADAIRE'!$D$33+'3-EDT HEBDOMADAIRE'!$F$33)</f>
        <v>0</v>
      </c>
      <c r="I15" s="26" t="s">
        <v>38</v>
      </c>
      <c r="J15" s="262">
        <v>44505</v>
      </c>
      <c r="K15" s="264" t="str">
        <f t="shared" si="2"/>
        <v>jeu</v>
      </c>
      <c r="L15" s="30">
        <f>IF(M15="S1",'3-EDT HEBDOMADAIRE'!$M$13+'3-EDT HEBDOMADAIRE'!$O$13)+IF(M15="S2",'3-EDT HEBDOMADAIRE'!$M$17+'3-EDT HEBDOMADAIRE'!$O$17)+IF(M15="S1b",'3-EDT HEBDOMADAIRE'!$M$25+'3-EDT HEBDOMADAIRE'!$O$25)+IF(M15="S2b",'3-EDT HEBDOMADAIRE'!$M$29+'3-EDT HEBDOMADAIRE'!$O$29)+IF(M15="P",'3-EDT HEBDOMADAIRE'!$M$21+'3-EDT HEBDOMADAIRE'!$O$21)+IF(M15="Pb",'3-EDT HEBDOMADAIRE'!$M$33+'3-EDT HEBDOMADAIRE'!$O$33)</f>
        <v>0</v>
      </c>
      <c r="M15" s="26" t="s">
        <v>38</v>
      </c>
      <c r="N15" s="262">
        <v>44535</v>
      </c>
      <c r="O15" s="264" t="str">
        <f t="shared" si="3"/>
        <v>sam</v>
      </c>
      <c r="P15" s="30">
        <f>IF(Q15="S1",0)+IF(Q15="S2",'3-EDT HEBDOMADAIRE'!$S$17)+IF(Q15="S1b",0)+IF(Q15="S2b",'3-EDT HEBDOMADAIRE'!$S$29)+IF(Q15="P",'3-EDT HEBDOMADAIRE'!$S$21)+IF(Q15="Pb",'3-EDT HEBDOMADAIRE'!$S$33)</f>
        <v>0</v>
      </c>
      <c r="Q15" s="26" t="s">
        <v>38</v>
      </c>
      <c r="R15" s="262">
        <v>44566</v>
      </c>
      <c r="S15" s="264" t="str">
        <f t="shared" si="4"/>
        <v>mar</v>
      </c>
      <c r="T15" s="30">
        <f>IF(U15="S1",'3-EDT HEBDOMADAIRE'!$G$13+'3-EDT HEBDOMADAIRE'!$I$13)+IF(U15="S2",'3-EDT HEBDOMADAIRE'!$G$17+'3-EDT HEBDOMADAIRE'!$I$17)+IF(U15="S1b",'3-EDT HEBDOMADAIRE'!$G$25+'3-EDT HEBDOMADAIRE'!$I$25)+IF(U15="S2b",'3-EDT HEBDOMADAIRE'!$G$29+'3-EDT HEBDOMADAIRE'!$I$29)+IF(U15="P",'3-EDT HEBDOMADAIRE'!$G$21+'3-EDT HEBDOMADAIRE'!$I$21)+IF(U15="Pb",'3-EDT HEBDOMADAIRE'!$G$33+'3-EDT HEBDOMADAIRE'!$I$33)</f>
        <v>0</v>
      </c>
      <c r="U15" s="26" t="s">
        <v>38</v>
      </c>
      <c r="V15" s="262">
        <v>44597</v>
      </c>
      <c r="W15" s="264" t="str">
        <f t="shared" si="5"/>
        <v>ven</v>
      </c>
      <c r="X15" s="30">
        <f>IF(Y15="S1",'3-EDT HEBDOMADAIRE'!$P$13+'3-EDT HEBDOMADAIRE'!$R$13)+IF(Y15="S2",'3-EDT HEBDOMADAIRE'!$P$17+'3-EDT HEBDOMADAIRE'!$R$17)+IF(Y15="S1b",'3-EDT HEBDOMADAIRE'!$P$25+'3-EDT HEBDOMADAIRE'!$R$25)+IF(Y15="S2b",'3-EDT HEBDOMADAIRE'!$P$29+'3-EDT HEBDOMADAIRE'!$R$29)+IF(Y15="P",'3-EDT HEBDOMADAIRE'!$P$21+'3-EDT HEBDOMADAIRE'!$R$21)+IF(Y15="Pb",'3-EDT HEBDOMADAIRE'!$P$33+'3-EDT HEBDOMADAIRE'!$R$33)</f>
        <v>0</v>
      </c>
      <c r="Y15" s="26" t="s">
        <v>38</v>
      </c>
      <c r="Z15" s="262">
        <v>44625</v>
      </c>
      <c r="AA15" s="264" t="str">
        <f t="shared" si="6"/>
        <v>ven</v>
      </c>
      <c r="AB15" s="30">
        <f>IF(AC15="S1",'3-EDT HEBDOMADAIRE'!$P$13+'3-EDT HEBDOMADAIRE'!$R$13)+IF(AC15="S2",'3-EDT HEBDOMADAIRE'!$P$17+'3-EDT HEBDOMADAIRE'!$R$17)+IF(AC15="S1b",'3-EDT HEBDOMADAIRE'!$P$25+'3-EDT HEBDOMADAIRE'!$R$25)+IF(AC15="S2b",'3-EDT HEBDOMADAIRE'!$P$29+'3-EDT HEBDOMADAIRE'!$R$29)+IF(AC15="P",'3-EDT HEBDOMADAIRE'!$P$21+'3-EDT HEBDOMADAIRE'!$R$21)+IF(AC15="Pb",'3-EDT HEBDOMADAIRE'!$P$33+'3-EDT HEBDOMADAIRE'!$R$33)</f>
        <v>0</v>
      </c>
      <c r="AC15" s="26" t="s">
        <v>38</v>
      </c>
      <c r="AD15" s="317">
        <v>44656</v>
      </c>
      <c r="AE15" s="264" t="str">
        <f t="shared" si="7"/>
        <v>lun</v>
      </c>
      <c r="AF15" s="315">
        <f>IF(AG15="S1",'3-EDT HEBDOMADAIRE'!$D$13+'3-EDT HEBDOMADAIRE'!$F$13)+IF(AG15="S2",'3-EDT HEBDOMADAIRE'!$D$17+'3-EDT HEBDOMADAIRE'!$F$17)+IF(AG16="S1b",'3-EDT HEBDOMADAIRE'!$D$25+'3-EDT HEBDOMADAIRE'!$F$25)+IF(AG15="S2b",'3-EDT HEBDOMADAIRE'!$D$29+'3-EDT HEBDOMADAIRE'!$F$29)+IF(AG15="P",'3-EDT HEBDOMADAIRE'!$D$21+'3-EDT HEBDOMADAIRE'!$F$21)+IF(AG15="Pb",'3-EDT HEBDOMADAIRE'!$D$33+'3-EDT HEBDOMADAIRE'!$F$33)</f>
        <v>0</v>
      </c>
      <c r="AG15" s="26" t="s">
        <v>38</v>
      </c>
      <c r="AH15" s="262">
        <v>44686</v>
      </c>
      <c r="AI15" s="264" t="str">
        <f t="shared" si="8"/>
        <v>mer</v>
      </c>
      <c r="AJ15" s="30">
        <f>IF(AK15="S1",'3-EDT HEBDOMADAIRE'!$J$13+'3-EDT HEBDOMADAIRE'!$L$13)+IF(AK15="S2",'3-EDT HEBDOMADAIRE'!$J$17+'3-EDT HEBDOMADAIRE'!$L$17)+IF(AK15="S1b",'3-EDT HEBDOMADAIRE'!$J$25+'3-EDT HEBDOMADAIRE'!$L$25)+IF(AK15="S2b",'3-EDT HEBDOMADAIRE'!$J$29+'3-EDT HEBDOMADAIRE'!$L$29)+IF(AK15="P",'3-EDT HEBDOMADAIRE'!$J$21+'3-EDT HEBDOMADAIRE'!$L$21)+IF(AK15="Pb",'3-EDT HEBDOMADAIRE'!$J$33+'3-EDT HEBDOMADAIRE'!$L$33)</f>
        <v>0</v>
      </c>
      <c r="AK15" s="26" t="s">
        <v>38</v>
      </c>
      <c r="AL15" s="262">
        <v>44717</v>
      </c>
      <c r="AM15" s="264" t="str">
        <f t="shared" si="9"/>
        <v>sam</v>
      </c>
      <c r="AN15" s="30">
        <f>IF(AO15="S1",0)+IF(AO15="S2",'3-EDT HEBDOMADAIRE'!$S$17)+IF(AO15="S1b",0)+IF(AO15="S2b",'3-EDT HEBDOMADAIRE'!$S$29)+IF(AO15="P",'3-EDT HEBDOMADAIRE'!$S$21)+IF(AO15="Pb",'3-EDT HEBDOMADAIRE'!$S$33)</f>
        <v>0</v>
      </c>
      <c r="AO15" s="26" t="s">
        <v>38</v>
      </c>
      <c r="AP15" s="262">
        <v>44747</v>
      </c>
      <c r="AQ15" s="264" t="str">
        <f t="shared" si="10"/>
        <v>lun</v>
      </c>
      <c r="AR15" s="30">
        <f>IF(AS15="S1",'3-EDT HEBDOMADAIRE'!$D$13+'3-EDT HEBDOMADAIRE'!$F$13)+IF(AS15="S2",'3-EDT HEBDOMADAIRE'!$D$17+'3-EDT HEBDOMADAIRE'!$F$17)+IF(AS16="S1b",'3-EDT HEBDOMADAIRE'!$D$25+'3-EDT HEBDOMADAIRE'!$F$25)+IF(AS15="S2b",'3-EDT HEBDOMADAIRE'!$D$29+'3-EDT HEBDOMADAIRE'!$F$29)+IF(AS15="P",'3-EDT HEBDOMADAIRE'!$D$21+'3-EDT HEBDOMADAIRE'!$F$21)+IF(AS15="Pb",'3-EDT HEBDOMADAIRE'!$D$33+'3-EDT HEBDOMADAIRE'!$F$33)</f>
        <v>0</v>
      </c>
      <c r="AS15" s="26" t="s">
        <v>38</v>
      </c>
      <c r="AT15" s="262">
        <v>44778</v>
      </c>
      <c r="AU15" s="264" t="str">
        <f t="shared" si="11"/>
        <v>jeu</v>
      </c>
      <c r="AV15" s="30">
        <f>IF(AW15="S1",'3-EDT HEBDOMADAIRE'!$M$13+'3-EDT HEBDOMADAIRE'!$O$13)+IF(AW15="S2",'3-EDT HEBDOMADAIRE'!$M$17+'3-EDT HEBDOMADAIRE'!$O$17)+IF(AW15="S1b",'3-EDT HEBDOMADAIRE'!$M$25+'3-EDT HEBDOMADAIRE'!$O$25)+IF(AW15="S2b",'3-EDT HEBDOMADAIRE'!$M$29+'3-EDT HEBDOMADAIRE'!$O$29)+IF(AW15="P",'3-EDT HEBDOMADAIRE'!$M$21+'3-EDT HEBDOMADAIRE'!$O$21)+IF(AW15="Pb",'3-EDT HEBDOMADAIRE'!$M$33+'3-EDT HEBDOMADAIRE'!$O$33)</f>
        <v>0</v>
      </c>
      <c r="AW15" s="26" t="s">
        <v>38</v>
      </c>
      <c r="AX15" s="3"/>
      <c r="AY15" s="6"/>
      <c r="AZ15" s="9"/>
      <c r="BA15" s="25">
        <f t="shared" si="12"/>
        <v>0</v>
      </c>
    </row>
    <row r="16" spans="1:53" ht="12.75" customHeight="1" x14ac:dyDescent="0.2">
      <c r="A16" s="15"/>
      <c r="B16" s="262">
        <v>44445</v>
      </c>
      <c r="C16" s="264" t="str">
        <f t="shared" si="0"/>
        <v>dim</v>
      </c>
      <c r="E16" s="26" t="s">
        <v>38</v>
      </c>
      <c r="F16" s="262">
        <v>44475</v>
      </c>
      <c r="G16" s="264" t="str">
        <f t="shared" si="1"/>
        <v>mar</v>
      </c>
      <c r="H16" s="30">
        <f>IF(I16="S1",'3-EDT HEBDOMADAIRE'!$G$13+'3-EDT HEBDOMADAIRE'!$I$13)+IF(I16="S2",'3-EDT HEBDOMADAIRE'!$G$17+'3-EDT HEBDOMADAIRE'!$I$17)+IF(I16="S1b",'3-EDT HEBDOMADAIRE'!$G$25+'3-EDT HEBDOMADAIRE'!$I$25)+IF(I16="S2b",'3-EDT HEBDOMADAIRE'!$G$29+'3-EDT HEBDOMADAIRE'!$I$29)+IF(I16="P",'3-EDT HEBDOMADAIRE'!$G$21+'3-EDT HEBDOMADAIRE'!$I$21)+IF(I16="Pb",'3-EDT HEBDOMADAIRE'!$G$33+'3-EDT HEBDOMADAIRE'!$I$33)</f>
        <v>0</v>
      </c>
      <c r="I16" s="26" t="s">
        <v>38</v>
      </c>
      <c r="J16" s="262">
        <v>44506</v>
      </c>
      <c r="K16" s="264" t="str">
        <f t="shared" si="2"/>
        <v>ven</v>
      </c>
      <c r="L16" s="30">
        <f>IF(M16="S1",'3-EDT HEBDOMADAIRE'!$P$13+'3-EDT HEBDOMADAIRE'!$R$13)+IF(M16="S2",'3-EDT HEBDOMADAIRE'!$P$17+'3-EDT HEBDOMADAIRE'!$R$17)+IF(M16="S1b",'3-EDT HEBDOMADAIRE'!$P$25+'3-EDT HEBDOMADAIRE'!$R$25)+IF(M16="S2b",'3-EDT HEBDOMADAIRE'!$P$29+'3-EDT HEBDOMADAIRE'!$R$29)+IF(M16="P",'3-EDT HEBDOMADAIRE'!$P$21+'3-EDT HEBDOMADAIRE'!$R$21)+IF(M16="Pb",'3-EDT HEBDOMADAIRE'!$P$33+'3-EDT HEBDOMADAIRE'!$R$33)</f>
        <v>0</v>
      </c>
      <c r="M16" s="26" t="s">
        <v>38</v>
      </c>
      <c r="N16" s="262">
        <v>44536</v>
      </c>
      <c r="O16" s="264" t="str">
        <f t="shared" si="3"/>
        <v>dim</v>
      </c>
      <c r="P16" s="30"/>
      <c r="Q16" s="26" t="s">
        <v>38</v>
      </c>
      <c r="R16" s="262">
        <v>44567</v>
      </c>
      <c r="S16" s="264" t="str">
        <f t="shared" si="4"/>
        <v>mer</v>
      </c>
      <c r="T16" s="30">
        <f>IF(U16="S1",'3-EDT HEBDOMADAIRE'!$J$13+'3-EDT HEBDOMADAIRE'!$L$13)+IF(U16="S2",'3-EDT HEBDOMADAIRE'!$J$17+'3-EDT HEBDOMADAIRE'!$L$17)+IF(U16="S1b",'3-EDT HEBDOMADAIRE'!$J$25+'3-EDT HEBDOMADAIRE'!$L$25)+IF(U16="S2b",'3-EDT HEBDOMADAIRE'!$J$29+'3-EDT HEBDOMADAIRE'!$L$29)+IF(U16="P",'3-EDT HEBDOMADAIRE'!$J$21+'3-EDT HEBDOMADAIRE'!$L$21)+IF(U16="Pb",'3-EDT HEBDOMADAIRE'!$J$33+'3-EDT HEBDOMADAIRE'!$L$33)</f>
        <v>0</v>
      </c>
      <c r="U16" s="26" t="s">
        <v>38</v>
      </c>
      <c r="V16" s="262">
        <v>44598</v>
      </c>
      <c r="W16" s="264" t="str">
        <f t="shared" si="5"/>
        <v>sam</v>
      </c>
      <c r="X16" s="30">
        <f>IF(Y16="S1",0)+IF(Y16="S2",'3-EDT HEBDOMADAIRE'!$S$17)+IF(Y16="S1b",0)+IF(Y16="S2b",'3-EDT HEBDOMADAIRE'!$S$29)+IF(Y16="P",'3-EDT HEBDOMADAIRE'!$S$21)+IF(Y16="Pb",'3-EDT HEBDOMADAIRE'!$S$33)</f>
        <v>0</v>
      </c>
      <c r="Y16" s="26" t="s">
        <v>38</v>
      </c>
      <c r="Z16" s="262">
        <v>44626</v>
      </c>
      <c r="AA16" s="264" t="str">
        <f t="shared" si="6"/>
        <v>sam</v>
      </c>
      <c r="AB16" s="30">
        <f>IF(AC16="S1",0)+IF(AC16="S2",'3-EDT HEBDOMADAIRE'!$S$17)+IF(AC16="S1b",0)+IF(AC16="S2b",'3-EDT HEBDOMADAIRE'!$S$29)+IF(AC16="P",'3-EDT HEBDOMADAIRE'!$S$21)+IF(AC16="Pb",'3-EDT HEBDOMADAIRE'!$S$33)</f>
        <v>0</v>
      </c>
      <c r="AC16" s="26" t="s">
        <v>38</v>
      </c>
      <c r="AD16" s="316">
        <v>44657</v>
      </c>
      <c r="AE16" s="264" t="str">
        <f t="shared" si="7"/>
        <v>mar</v>
      </c>
      <c r="AF16" s="30">
        <f>IF(AG16="S1",'3-EDT HEBDOMADAIRE'!$G$13+'3-EDT HEBDOMADAIRE'!$I$13)+IF(AG16="S2",'3-EDT HEBDOMADAIRE'!$G$17+'3-EDT HEBDOMADAIRE'!$I$17)+IF(AG16="S1b",'3-EDT HEBDOMADAIRE'!$G$25+'3-EDT HEBDOMADAIRE'!$I$25)+IF(AG16="S2b",'3-EDT HEBDOMADAIRE'!$G$29+'3-EDT HEBDOMADAIRE'!$I$29)+IF(AG16="P",'3-EDT HEBDOMADAIRE'!$G$21+'3-EDT HEBDOMADAIRE'!$I$21)+IF(AG16="Pb",'3-EDT HEBDOMADAIRE'!$G$33+'3-EDT HEBDOMADAIRE'!$I$33)</f>
        <v>0</v>
      </c>
      <c r="AG16" s="26" t="s">
        <v>38</v>
      </c>
      <c r="AH16" s="262">
        <v>44687</v>
      </c>
      <c r="AI16" s="264" t="str">
        <f t="shared" si="8"/>
        <v>jeu</v>
      </c>
      <c r="AJ16" s="30">
        <f>IF(AK16="S1",'3-EDT HEBDOMADAIRE'!$M$13+'3-EDT HEBDOMADAIRE'!$O$13)+IF(AK16="S2",'3-EDT HEBDOMADAIRE'!$M$17+'3-EDT HEBDOMADAIRE'!$O$17)+IF(AK16="S1b",'3-EDT HEBDOMADAIRE'!$M$25+'3-EDT HEBDOMADAIRE'!$O$25)+IF(AK16="S2b",'3-EDT HEBDOMADAIRE'!$M$29+'3-EDT HEBDOMADAIRE'!$O$29)+IF(AK16="P",'3-EDT HEBDOMADAIRE'!$M$21+'3-EDT HEBDOMADAIRE'!$O$21)+IF(AK16="Pb",'3-EDT HEBDOMADAIRE'!$M$33+'3-EDT HEBDOMADAIRE'!$O$33)</f>
        <v>0</v>
      </c>
      <c r="AK16" s="26" t="s">
        <v>38</v>
      </c>
      <c r="AL16" s="262">
        <v>44718</v>
      </c>
      <c r="AM16" s="264" t="str">
        <f t="shared" si="9"/>
        <v>dim</v>
      </c>
      <c r="AN16" s="30"/>
      <c r="AO16" s="26" t="s">
        <v>38</v>
      </c>
      <c r="AP16" s="262">
        <v>44748</v>
      </c>
      <c r="AQ16" s="264" t="str">
        <f t="shared" si="10"/>
        <v>mar</v>
      </c>
      <c r="AR16" s="30">
        <f>IF(AS16="S1",'3-EDT HEBDOMADAIRE'!$G$13+'3-EDT HEBDOMADAIRE'!$I$13)+IF(AS16="S2",'3-EDT HEBDOMADAIRE'!$G$17+'3-EDT HEBDOMADAIRE'!$I$17)+IF(AS16="S1b",'3-EDT HEBDOMADAIRE'!$G$25+'3-EDT HEBDOMADAIRE'!$I$25)+IF(AS16="S2b",'3-EDT HEBDOMADAIRE'!$G$29+'3-EDT HEBDOMADAIRE'!$I$29)+IF(AS16="P",'3-EDT HEBDOMADAIRE'!$G$21+'3-EDT HEBDOMADAIRE'!$I$21)+IF(AS16="Pb",'3-EDT HEBDOMADAIRE'!$G$33+'3-EDT HEBDOMADAIRE'!$I$33)</f>
        <v>0</v>
      </c>
      <c r="AS16" s="26" t="s">
        <v>38</v>
      </c>
      <c r="AT16" s="262">
        <v>44779</v>
      </c>
      <c r="AU16" s="264" t="str">
        <f t="shared" si="11"/>
        <v>ven</v>
      </c>
      <c r="AV16" s="30">
        <f>IF(AW16="S1",'3-EDT HEBDOMADAIRE'!$P$13+'3-EDT HEBDOMADAIRE'!$R$13)+IF(AW16="S2",'3-EDT HEBDOMADAIRE'!$P$17+'3-EDT HEBDOMADAIRE'!$R$17)+IF(AW16="S1b",'3-EDT HEBDOMADAIRE'!$P$25+'3-EDT HEBDOMADAIRE'!$R$25)+IF(AW16="S2b",'3-EDT HEBDOMADAIRE'!$P$29+'3-EDT HEBDOMADAIRE'!$R$29)+IF(AW16="P",'3-EDT HEBDOMADAIRE'!$P$21+'3-EDT HEBDOMADAIRE'!$R$21)+IF(AW16="Pb",'3-EDT HEBDOMADAIRE'!$P$33+'3-EDT HEBDOMADAIRE'!$R$33)</f>
        <v>0</v>
      </c>
      <c r="AW16" s="26" t="s">
        <v>38</v>
      </c>
      <c r="AX16" s="3"/>
      <c r="AY16" s="6"/>
      <c r="AZ16" s="9"/>
      <c r="BA16" s="25">
        <f t="shared" si="12"/>
        <v>0</v>
      </c>
    </row>
    <row r="17" spans="1:54" ht="12.75" customHeight="1" x14ac:dyDescent="0.2">
      <c r="A17" s="15"/>
      <c r="B17" s="262">
        <v>44446</v>
      </c>
      <c r="C17" s="264" t="str">
        <f t="shared" si="0"/>
        <v>lun</v>
      </c>
      <c r="D17" s="30">
        <f>IF(E17="S1",'3-EDT HEBDOMADAIRE'!$D$13+'3-EDT HEBDOMADAIRE'!$F$13)+IF(E17="S2",'3-EDT HEBDOMADAIRE'!$D$17+'3-EDT HEBDOMADAIRE'!$F$17)+IF(E18="S1b",'3-EDT HEBDOMADAIRE'!$D$25+'3-EDT HEBDOMADAIRE'!$F$25)+IF(E17="S2b",'3-EDT HEBDOMADAIRE'!$D$29+'3-EDT HEBDOMADAIRE'!$F$29)+IF(E17="P",'3-EDT HEBDOMADAIRE'!$D$21+'3-EDT HEBDOMADAIRE'!$F$21)+IF(E17="Pb",'3-EDT HEBDOMADAIRE'!$D$33+'3-EDT HEBDOMADAIRE'!$F$33)</f>
        <v>0</v>
      </c>
      <c r="E17" s="26" t="s">
        <v>38</v>
      </c>
      <c r="F17" s="262">
        <v>44476</v>
      </c>
      <c r="G17" s="264" t="str">
        <f t="shared" si="1"/>
        <v>mer</v>
      </c>
      <c r="H17" s="30">
        <f>IF(I17="S1",'3-EDT HEBDOMADAIRE'!$J$13+'3-EDT HEBDOMADAIRE'!$L$13)+IF(I17="S2",'3-EDT HEBDOMADAIRE'!$J$17+'3-EDT HEBDOMADAIRE'!$L$17)+IF(I17="S1b",'3-EDT HEBDOMADAIRE'!$J$25+'3-EDT HEBDOMADAIRE'!$L$25)+IF(I17="S2b",'3-EDT HEBDOMADAIRE'!$J$29+'3-EDT HEBDOMADAIRE'!$L$29)+IF(I17="P",'3-EDT HEBDOMADAIRE'!$J$21+'3-EDT HEBDOMADAIRE'!$L$21)+IF(I17="Pb",'3-EDT HEBDOMADAIRE'!$J$33+'3-EDT HEBDOMADAIRE'!$L$33)</f>
        <v>0</v>
      </c>
      <c r="I17" s="26" t="s">
        <v>38</v>
      </c>
      <c r="J17" s="262">
        <v>44507</v>
      </c>
      <c r="K17" s="264" t="str">
        <f t="shared" si="2"/>
        <v>sam</v>
      </c>
      <c r="L17" s="30">
        <f>IF(M17="S1",0)+IF(M17="S2",'3-EDT HEBDOMADAIRE'!$S$17)+IF(M17="S1b",0)+IF(M17="S2b",'3-EDT HEBDOMADAIRE'!$S$29)+IF(M17="P",'3-EDT HEBDOMADAIRE'!$S$21)+IF(M17="Pb",'3-EDT HEBDOMADAIRE'!$S$33)</f>
        <v>0</v>
      </c>
      <c r="M17" s="26" t="s">
        <v>38</v>
      </c>
      <c r="N17" s="262">
        <v>44537</v>
      </c>
      <c r="O17" s="264" t="str">
        <f t="shared" si="3"/>
        <v>lun</v>
      </c>
      <c r="P17" s="30">
        <f>IF(Q17="S1",'3-EDT HEBDOMADAIRE'!$D$13+'3-EDT HEBDOMADAIRE'!$F$13)+IF(Q17="S2",'3-EDT HEBDOMADAIRE'!$D$17+'3-EDT HEBDOMADAIRE'!$F$17)+IF(Q18="S1b",'3-EDT HEBDOMADAIRE'!$D$25+'3-EDT HEBDOMADAIRE'!$F$25)+IF(Q17="S2b",'3-EDT HEBDOMADAIRE'!$D$29+'3-EDT HEBDOMADAIRE'!$F$29)+IF(Q17="P",'3-EDT HEBDOMADAIRE'!$D$21+'3-EDT HEBDOMADAIRE'!$F$21)+IF(Q17="Pb",'3-EDT HEBDOMADAIRE'!$D$33+'3-EDT HEBDOMADAIRE'!$F$33)</f>
        <v>0</v>
      </c>
      <c r="Q17" s="26" t="s">
        <v>38</v>
      </c>
      <c r="R17" s="262">
        <v>44568</v>
      </c>
      <c r="S17" s="264" t="str">
        <f t="shared" si="4"/>
        <v>jeu</v>
      </c>
      <c r="T17" s="30">
        <f>IF(U17="S1",'3-EDT HEBDOMADAIRE'!$M$13+'3-EDT HEBDOMADAIRE'!$O$13)+IF(U17="S2",'3-EDT HEBDOMADAIRE'!$M$17+'3-EDT HEBDOMADAIRE'!$O$17)+IF(U17="S1b",'3-EDT HEBDOMADAIRE'!$M$25+'3-EDT HEBDOMADAIRE'!$O$25)+IF(U17="S2b",'3-EDT HEBDOMADAIRE'!$M$29+'3-EDT HEBDOMADAIRE'!$O$29)+IF(U17="P",'3-EDT HEBDOMADAIRE'!$M$21+'3-EDT HEBDOMADAIRE'!$O$21)+IF(U17="Pb",'3-EDT HEBDOMADAIRE'!$M$33+'3-EDT HEBDOMADAIRE'!$O$33)</f>
        <v>0</v>
      </c>
      <c r="U17" s="26" t="s">
        <v>38</v>
      </c>
      <c r="V17" s="262">
        <v>44599</v>
      </c>
      <c r="W17" s="264" t="str">
        <f t="shared" si="5"/>
        <v>dim</v>
      </c>
      <c r="X17" s="30"/>
      <c r="Y17" s="26" t="s">
        <v>38</v>
      </c>
      <c r="Z17" s="262">
        <v>44627</v>
      </c>
      <c r="AA17" s="264" t="str">
        <f t="shared" si="6"/>
        <v>dim</v>
      </c>
      <c r="AB17" s="30"/>
      <c r="AC17" s="26" t="s">
        <v>38</v>
      </c>
      <c r="AD17" s="316">
        <v>44658</v>
      </c>
      <c r="AE17" s="264" t="str">
        <f t="shared" si="7"/>
        <v>mer</v>
      </c>
      <c r="AF17" s="30">
        <f>IF(AG17="S1",'3-EDT HEBDOMADAIRE'!$J$13+'3-EDT HEBDOMADAIRE'!$L$13)+IF(AG17="S2",'3-EDT HEBDOMADAIRE'!$J$17+'3-EDT HEBDOMADAIRE'!$L$17)+IF(AG17="S1b",'3-EDT HEBDOMADAIRE'!$J$25+'3-EDT HEBDOMADAIRE'!$L$25)+IF(AG17="S2b",'3-EDT HEBDOMADAIRE'!$J$29+'3-EDT HEBDOMADAIRE'!$L$29)+IF(AG17="P",'3-EDT HEBDOMADAIRE'!$J$21+'3-EDT HEBDOMADAIRE'!$L$21)+IF(AG17="Pb",'3-EDT HEBDOMADAIRE'!$J$33+'3-EDT HEBDOMADAIRE'!$L$33)</f>
        <v>0</v>
      </c>
      <c r="AG17" s="26" t="s">
        <v>38</v>
      </c>
      <c r="AH17" s="314">
        <v>44688</v>
      </c>
      <c r="AI17" s="264" t="str">
        <f t="shared" si="8"/>
        <v>ven</v>
      </c>
      <c r="AJ17" s="315">
        <f>IF(AK17="S1",'3-EDT HEBDOMADAIRE'!$P$13+'3-EDT HEBDOMADAIRE'!$R$13)+IF(AK17="S2",'3-EDT HEBDOMADAIRE'!$P$17+'3-EDT HEBDOMADAIRE'!$R$17)+IF(AK17="S1b",'3-EDT HEBDOMADAIRE'!$P$25+'3-EDT HEBDOMADAIRE'!$R$25)+IF(AK17="S2b",'3-EDT HEBDOMADAIRE'!$P$29+'3-EDT HEBDOMADAIRE'!$R$29)+IF(AK17="P",'3-EDT HEBDOMADAIRE'!$P$21+'3-EDT HEBDOMADAIRE'!$R$21)+IF(AK17="Pb",'3-EDT HEBDOMADAIRE'!$P$33+'3-EDT HEBDOMADAIRE'!$R$33)</f>
        <v>0</v>
      </c>
      <c r="AK17" s="26" t="s">
        <v>38</v>
      </c>
      <c r="AL17" s="262">
        <v>44719</v>
      </c>
      <c r="AM17" s="264" t="str">
        <f t="shared" si="9"/>
        <v>lun</v>
      </c>
      <c r="AN17" s="30">
        <f>IF(AO17="S1",'3-EDT HEBDOMADAIRE'!$D$13+'3-EDT HEBDOMADAIRE'!$F$13)+IF(AO17="S2",'3-EDT HEBDOMADAIRE'!$D$17+'3-EDT HEBDOMADAIRE'!$F$17)+IF(AO18="S1b",'3-EDT HEBDOMADAIRE'!$D$25+'3-EDT HEBDOMADAIRE'!$F$25)+IF(AO17="S2b",'3-EDT HEBDOMADAIRE'!$D$29+'3-EDT HEBDOMADAIRE'!$F$29)+IF(AO17="P",'3-EDT HEBDOMADAIRE'!$D$21+'3-EDT HEBDOMADAIRE'!$F$21)+IF(AO17="Pb",'3-EDT HEBDOMADAIRE'!$D$33+'3-EDT HEBDOMADAIRE'!$F$33)</f>
        <v>0</v>
      </c>
      <c r="AO17" s="26" t="s">
        <v>38</v>
      </c>
      <c r="AP17" s="262">
        <v>44749</v>
      </c>
      <c r="AQ17" s="264" t="str">
        <f t="shared" si="10"/>
        <v>mer</v>
      </c>
      <c r="AR17" s="30">
        <f>IF(AS17="S1",'3-EDT HEBDOMADAIRE'!$J$13+'3-EDT HEBDOMADAIRE'!$L$13)+IF(AS17="S2",'3-EDT HEBDOMADAIRE'!$J$17+'3-EDT HEBDOMADAIRE'!$L$17)+IF(AS17="S1b",'3-EDT HEBDOMADAIRE'!$J$25+'3-EDT HEBDOMADAIRE'!$L$25)+IF(AS17="S2b",'3-EDT HEBDOMADAIRE'!$J$29+'3-EDT HEBDOMADAIRE'!$L$29)+IF(AS17="P",'3-EDT HEBDOMADAIRE'!$J$21+'3-EDT HEBDOMADAIRE'!$L$21)+IF(AS17="Pb",'3-EDT HEBDOMADAIRE'!$J$33+'3-EDT HEBDOMADAIRE'!$L$33)</f>
        <v>0</v>
      </c>
      <c r="AS17" s="26" t="s">
        <v>38</v>
      </c>
      <c r="AT17" s="262">
        <v>44780</v>
      </c>
      <c r="AU17" s="264" t="str">
        <f t="shared" si="11"/>
        <v>sam</v>
      </c>
      <c r="AV17" s="30">
        <f>IF(AW17="S1",0)+IF(AW17="S2",'3-EDT HEBDOMADAIRE'!$S$17)+IF(AW17="S1b",0)+IF(AW17="S2b",'3-EDT HEBDOMADAIRE'!$S$29)+IF(AW17="P",'3-EDT HEBDOMADAIRE'!$S$21)+IF(AW17="Pb",'3-EDT HEBDOMADAIRE'!$S$33)</f>
        <v>0</v>
      </c>
      <c r="AW17" s="26" t="s">
        <v>38</v>
      </c>
      <c r="AX17" s="3"/>
      <c r="AY17" s="6"/>
      <c r="AZ17" s="9"/>
      <c r="BA17" s="25">
        <f t="shared" si="12"/>
        <v>0</v>
      </c>
    </row>
    <row r="18" spans="1:54" ht="12.75" customHeight="1" x14ac:dyDescent="0.2">
      <c r="A18" s="15"/>
      <c r="B18" s="262">
        <v>44447</v>
      </c>
      <c r="C18" s="264" t="str">
        <f t="shared" si="0"/>
        <v>mar</v>
      </c>
      <c r="D18" s="30">
        <f>IF(E18="S1",'3-EDT HEBDOMADAIRE'!$G$13+'3-EDT HEBDOMADAIRE'!$I$13)+IF(E18="S2",'3-EDT HEBDOMADAIRE'!$G$17+'3-EDT HEBDOMADAIRE'!$I$17)+IF(E18="S1b",'3-EDT HEBDOMADAIRE'!$G$25+'3-EDT HEBDOMADAIRE'!$I$25)+IF(E18="S2b",'3-EDT HEBDOMADAIRE'!$G$29+'3-EDT HEBDOMADAIRE'!$I$29)+IF(E18="P",'3-EDT HEBDOMADAIRE'!$G$21+'3-EDT HEBDOMADAIRE'!$I$21)+IF(E18="Pb",'3-EDT HEBDOMADAIRE'!$G$33+'3-EDT HEBDOMADAIRE'!$I$33)</f>
        <v>0</v>
      </c>
      <c r="E18" s="26" t="s">
        <v>38</v>
      </c>
      <c r="F18" s="262">
        <v>44477</v>
      </c>
      <c r="G18" s="264" t="str">
        <f t="shared" si="1"/>
        <v>jeu</v>
      </c>
      <c r="H18" s="30">
        <f>IF(I18="S1",'3-EDT HEBDOMADAIRE'!$M$13+'3-EDT HEBDOMADAIRE'!$O$13)+IF(I18="S2",'3-EDT HEBDOMADAIRE'!$M$17+'3-EDT HEBDOMADAIRE'!$O$17)+IF(I18="S1b",'3-EDT HEBDOMADAIRE'!$M$25+'3-EDT HEBDOMADAIRE'!$O$25)+IF(I18="S2b",'3-EDT HEBDOMADAIRE'!$M$29+'3-EDT HEBDOMADAIRE'!$O$29)+IF(I18="P",'3-EDT HEBDOMADAIRE'!$M$21+'3-EDT HEBDOMADAIRE'!$O$21)+IF(I18="Pb",'3-EDT HEBDOMADAIRE'!$M$33+'3-EDT HEBDOMADAIRE'!$O$33)</f>
        <v>0</v>
      </c>
      <c r="I18" s="26" t="s">
        <v>38</v>
      </c>
      <c r="J18" s="262">
        <v>44508</v>
      </c>
      <c r="K18" s="264" t="str">
        <f t="shared" si="2"/>
        <v>dim</v>
      </c>
      <c r="L18" s="30"/>
      <c r="M18" s="26" t="s">
        <v>38</v>
      </c>
      <c r="N18" s="262">
        <v>44538</v>
      </c>
      <c r="O18" s="264" t="str">
        <f t="shared" si="3"/>
        <v>mar</v>
      </c>
      <c r="P18" s="30">
        <f>IF(Q18="S1",'3-EDT HEBDOMADAIRE'!$G$13+'3-EDT HEBDOMADAIRE'!$I$13)+IF(Q18="S2",'3-EDT HEBDOMADAIRE'!$G$17+'3-EDT HEBDOMADAIRE'!$I$17)+IF(Q18="S1b",'3-EDT HEBDOMADAIRE'!$G$25+'3-EDT HEBDOMADAIRE'!$I$25)+IF(Q18="S2b",'3-EDT HEBDOMADAIRE'!$G$29+'3-EDT HEBDOMADAIRE'!$I$29)+IF(Q18="P",'3-EDT HEBDOMADAIRE'!$G$21+'3-EDT HEBDOMADAIRE'!$I$21)+IF(Q18="Pb",'3-EDT HEBDOMADAIRE'!$G$33+'3-EDT HEBDOMADAIRE'!$I$33)</f>
        <v>0</v>
      </c>
      <c r="Q18" s="26" t="s">
        <v>38</v>
      </c>
      <c r="R18" s="262">
        <v>44569</v>
      </c>
      <c r="S18" s="264" t="str">
        <f t="shared" si="4"/>
        <v>ven</v>
      </c>
      <c r="T18" s="30">
        <f>IF(U18="S1",'3-EDT HEBDOMADAIRE'!$P$13+'3-EDT HEBDOMADAIRE'!$R$13)+IF(U18="S2",'3-EDT HEBDOMADAIRE'!$P$17+'3-EDT HEBDOMADAIRE'!$R$17)+IF(U18="S1b",'3-EDT HEBDOMADAIRE'!$P$25+'3-EDT HEBDOMADAIRE'!$R$25)+IF(U18="S2b",'3-EDT HEBDOMADAIRE'!$P$29+'3-EDT HEBDOMADAIRE'!$R$29)+IF(U18="P",'3-EDT HEBDOMADAIRE'!$P$21+'3-EDT HEBDOMADAIRE'!$R$21)+IF(U18="Pb",'3-EDT HEBDOMADAIRE'!$P$33+'3-EDT HEBDOMADAIRE'!$R$33)</f>
        <v>0</v>
      </c>
      <c r="U18" s="26" t="s">
        <v>38</v>
      </c>
      <c r="V18" s="262">
        <v>44600</v>
      </c>
      <c r="W18" s="264" t="str">
        <f t="shared" si="5"/>
        <v>lun</v>
      </c>
      <c r="X18" s="30">
        <f>IF(Y18="S1",'3-EDT HEBDOMADAIRE'!$D$13+'3-EDT HEBDOMADAIRE'!$F$13)+IF(Y18="S2",'3-EDT HEBDOMADAIRE'!$D$17+'3-EDT HEBDOMADAIRE'!$F$17)+IF(Y19="S1b",'3-EDT HEBDOMADAIRE'!$D$25+'3-EDT HEBDOMADAIRE'!$F$25)+IF(Y18="S2b",'3-EDT HEBDOMADAIRE'!$D$29+'3-EDT HEBDOMADAIRE'!$F$29)+IF(Y18="P",'3-EDT HEBDOMADAIRE'!$D$21+'3-EDT HEBDOMADAIRE'!$F$21)+IF(Y18="Pb",'3-EDT HEBDOMADAIRE'!$D$33+'3-EDT HEBDOMADAIRE'!$F$33)</f>
        <v>0</v>
      </c>
      <c r="Y18" s="26" t="s">
        <v>38</v>
      </c>
      <c r="Z18" s="262">
        <v>44628</v>
      </c>
      <c r="AA18" s="264" t="str">
        <f t="shared" si="6"/>
        <v>lun</v>
      </c>
      <c r="AB18" s="30">
        <f>IF(AC18="S1",'3-EDT HEBDOMADAIRE'!$D$13+'3-EDT HEBDOMADAIRE'!$F$13)+IF(AC18="S2",'3-EDT HEBDOMADAIRE'!$D$17+'3-EDT HEBDOMADAIRE'!$F$17)+IF(AC19="S1b",'3-EDT HEBDOMADAIRE'!$D$25+'3-EDT HEBDOMADAIRE'!$F$25)+IF(AC18="S2b",'3-EDT HEBDOMADAIRE'!$D$29+'3-EDT HEBDOMADAIRE'!$F$29)+IF(AC18="P",'3-EDT HEBDOMADAIRE'!$D$21+'3-EDT HEBDOMADAIRE'!$F$21)+IF(AC18="Pb",'3-EDT HEBDOMADAIRE'!$D$33+'3-EDT HEBDOMADAIRE'!$F$33)</f>
        <v>0</v>
      </c>
      <c r="AC18" s="26" t="s">
        <v>38</v>
      </c>
      <c r="AD18" s="316">
        <v>44659</v>
      </c>
      <c r="AE18" s="264" t="str">
        <f t="shared" si="7"/>
        <v>jeu</v>
      </c>
      <c r="AF18" s="30">
        <f>IF(AG18="S1",'3-EDT HEBDOMADAIRE'!$M$13+'3-EDT HEBDOMADAIRE'!$O$13)+IF(AG18="S2",'3-EDT HEBDOMADAIRE'!$M$17+'3-EDT HEBDOMADAIRE'!$O$17)+IF(AG18="S1b",'3-EDT HEBDOMADAIRE'!$M$25+'3-EDT HEBDOMADAIRE'!$O$25)+IF(AG18="S2b",'3-EDT HEBDOMADAIRE'!$M$29+'3-EDT HEBDOMADAIRE'!$O$29)+IF(AG18="P",'3-EDT HEBDOMADAIRE'!$M$21+'3-EDT HEBDOMADAIRE'!$O$21)+IF(AG18="Pb",'3-EDT HEBDOMADAIRE'!$M$33+'3-EDT HEBDOMADAIRE'!$O$33)</f>
        <v>0</v>
      </c>
      <c r="AG18" s="26" t="s">
        <v>38</v>
      </c>
      <c r="AH18" s="316">
        <v>44689</v>
      </c>
      <c r="AI18" s="264" t="str">
        <f t="shared" si="8"/>
        <v>sam</v>
      </c>
      <c r="AJ18" s="30">
        <f>IF(AK18="S1",0)+IF(AK18="S2",'3-EDT HEBDOMADAIRE'!$S$17)+IF(AK18="S1b",0)+IF(AK18="S2b",'3-EDT HEBDOMADAIRE'!$S$29)+IF(AK18="P",'3-EDT HEBDOMADAIRE'!$S$21)+IF(AK18="Pb",'3-EDT HEBDOMADAIRE'!$S$33)</f>
        <v>0</v>
      </c>
      <c r="AK18" s="26" t="s">
        <v>38</v>
      </c>
      <c r="AL18" s="262">
        <v>44720</v>
      </c>
      <c r="AM18" s="264" t="str">
        <f t="shared" si="9"/>
        <v>mar</v>
      </c>
      <c r="AN18" s="30">
        <f>IF(AO18="S1",'3-EDT HEBDOMADAIRE'!$G$13+'3-EDT HEBDOMADAIRE'!$I$13)+IF(AO18="S2",'3-EDT HEBDOMADAIRE'!$G$17+'3-EDT HEBDOMADAIRE'!$I$17)+IF(AO18="S1b",'3-EDT HEBDOMADAIRE'!$G$25+'3-EDT HEBDOMADAIRE'!$I$25)+IF(AO18="S2b",'3-EDT HEBDOMADAIRE'!$G$29+'3-EDT HEBDOMADAIRE'!$I$29)+IF(AO18="P",'3-EDT HEBDOMADAIRE'!$G$21+'3-EDT HEBDOMADAIRE'!$I$21)+IF(AO18="Pb",'3-EDT HEBDOMADAIRE'!$G$33+'3-EDT HEBDOMADAIRE'!$I$33)</f>
        <v>0</v>
      </c>
      <c r="AO18" s="26" t="s">
        <v>38</v>
      </c>
      <c r="AP18" s="262">
        <v>44750</v>
      </c>
      <c r="AQ18" s="264" t="str">
        <f t="shared" si="10"/>
        <v>jeu</v>
      </c>
      <c r="AR18" s="30">
        <f>IF(AS18="S1",'3-EDT HEBDOMADAIRE'!$M$13+'3-EDT HEBDOMADAIRE'!$O$13)+IF(AS18="S2",'3-EDT HEBDOMADAIRE'!$M$17+'3-EDT HEBDOMADAIRE'!$O$17)+IF(AS18="S1b",'3-EDT HEBDOMADAIRE'!$M$25+'3-EDT HEBDOMADAIRE'!$O$25)+IF(AS18="S2b",'3-EDT HEBDOMADAIRE'!$M$29+'3-EDT HEBDOMADAIRE'!$O$29)+IF(AS18="P",'3-EDT HEBDOMADAIRE'!$M$21+'3-EDT HEBDOMADAIRE'!$O$21)+IF(AS18="Pb",'3-EDT HEBDOMADAIRE'!$M$33+'3-EDT HEBDOMADAIRE'!$O$33)</f>
        <v>0</v>
      </c>
      <c r="AS18" s="26" t="s">
        <v>38</v>
      </c>
      <c r="AT18" s="262">
        <v>44781</v>
      </c>
      <c r="AU18" s="264" t="str">
        <f t="shared" si="11"/>
        <v>dim</v>
      </c>
      <c r="AV18" s="30"/>
      <c r="AW18" s="26" t="s">
        <v>38</v>
      </c>
      <c r="AX18" s="3"/>
      <c r="AY18" s="6"/>
      <c r="AZ18" s="9"/>
      <c r="BA18" s="25">
        <f t="shared" si="12"/>
        <v>0</v>
      </c>
    </row>
    <row r="19" spans="1:54" x14ac:dyDescent="0.2">
      <c r="A19" s="15"/>
      <c r="B19" s="262">
        <v>44448</v>
      </c>
      <c r="C19" s="264" t="str">
        <f t="shared" si="0"/>
        <v>mer</v>
      </c>
      <c r="D19" s="30">
        <f>IF(E19="S1",'3-EDT HEBDOMADAIRE'!$J$13+'3-EDT HEBDOMADAIRE'!$L$13)+IF(E19="S2",'3-EDT HEBDOMADAIRE'!$J$17+'3-EDT HEBDOMADAIRE'!$L$17)+IF(E19="S1b",'3-EDT HEBDOMADAIRE'!$J$25+'3-EDT HEBDOMADAIRE'!$L$25)+IF(E19="S2b",'3-EDT HEBDOMADAIRE'!$J$29+'3-EDT HEBDOMADAIRE'!$L$29)+IF(E19="P",'3-EDT HEBDOMADAIRE'!$J$21+'3-EDT HEBDOMADAIRE'!$L$21)+IF(E19="Pb",'3-EDT HEBDOMADAIRE'!$J$33+'3-EDT HEBDOMADAIRE'!$L$33)</f>
        <v>0</v>
      </c>
      <c r="E19" s="26" t="s">
        <v>38</v>
      </c>
      <c r="F19" s="262">
        <v>44478</v>
      </c>
      <c r="G19" s="264" t="str">
        <f t="shared" si="1"/>
        <v>ven</v>
      </c>
      <c r="H19" s="30">
        <f>IF(I19="S1",'3-EDT HEBDOMADAIRE'!$P$13+'3-EDT HEBDOMADAIRE'!$R$13)+IF(I19="S2",'3-EDT HEBDOMADAIRE'!$P$17+'3-EDT HEBDOMADAIRE'!$R$17)+IF(I19="S1b",'3-EDT HEBDOMADAIRE'!$P$25+'3-EDT HEBDOMADAIRE'!$R$25)+IF(I19="S2b",'3-EDT HEBDOMADAIRE'!$P$29+'3-EDT HEBDOMADAIRE'!$R$29)+IF(I19="P",'3-EDT HEBDOMADAIRE'!$P$21+'3-EDT HEBDOMADAIRE'!$R$21)+IF(I19="Pb",'3-EDT HEBDOMADAIRE'!$P$33+'3-EDT HEBDOMADAIRE'!$R$33)</f>
        <v>0</v>
      </c>
      <c r="I19" s="26" t="s">
        <v>38</v>
      </c>
      <c r="J19" s="262">
        <v>44509</v>
      </c>
      <c r="K19" s="264" t="str">
        <f t="shared" si="2"/>
        <v>lun</v>
      </c>
      <c r="L19" s="30">
        <f>IF(M19="S1",'3-EDT HEBDOMADAIRE'!$D$13+'3-EDT HEBDOMADAIRE'!$F$13)+IF(M19="S2",'3-EDT HEBDOMADAIRE'!$D$17+'3-EDT HEBDOMADAIRE'!$F$17)+IF(M20="S1b",'3-EDT HEBDOMADAIRE'!$D$25+'3-EDT HEBDOMADAIRE'!$F$25)+IF(M19="S2b",'3-EDT HEBDOMADAIRE'!$D$29+'3-EDT HEBDOMADAIRE'!$F$29)+IF(M19="P",'3-EDT HEBDOMADAIRE'!$D$21+'3-EDT HEBDOMADAIRE'!$F$21)+IF(M19="Pb",'3-EDT HEBDOMADAIRE'!$D$33+'3-EDT HEBDOMADAIRE'!$F$33)</f>
        <v>0</v>
      </c>
      <c r="M19" s="26" t="s">
        <v>38</v>
      </c>
      <c r="N19" s="262">
        <v>44539</v>
      </c>
      <c r="O19" s="264" t="str">
        <f t="shared" si="3"/>
        <v>mer</v>
      </c>
      <c r="P19" s="30">
        <f>IF(Q19="S1",'3-EDT HEBDOMADAIRE'!$J$13+'3-EDT HEBDOMADAIRE'!$L$13)+IF(Q19="S2",'3-EDT HEBDOMADAIRE'!$J$17+'3-EDT HEBDOMADAIRE'!$L$17)+IF(Q19="S1b",'3-EDT HEBDOMADAIRE'!$J$25+'3-EDT HEBDOMADAIRE'!$L$25)+IF(Q19="S2b",'3-EDT HEBDOMADAIRE'!$J$29+'3-EDT HEBDOMADAIRE'!$L$29)+IF(Q19="P",'3-EDT HEBDOMADAIRE'!$J$21+'3-EDT HEBDOMADAIRE'!$L$21)+IF(Q19="Pb",'3-EDT HEBDOMADAIRE'!$J$33+'3-EDT HEBDOMADAIRE'!$L$33)</f>
        <v>0</v>
      </c>
      <c r="Q19" s="26" t="s">
        <v>38</v>
      </c>
      <c r="R19" s="262">
        <v>44570</v>
      </c>
      <c r="S19" s="264" t="str">
        <f t="shared" si="4"/>
        <v>sam</v>
      </c>
      <c r="T19" s="30">
        <f>IF(U19="S1",0)+IF(U19="S2",'3-EDT HEBDOMADAIRE'!$S$17)+IF(U19="S1b",0)+IF(U19="S2b",'3-EDT HEBDOMADAIRE'!$S$29)+IF(U19="P",'3-EDT HEBDOMADAIRE'!$S$21)+IF(U19="Pb",'3-EDT HEBDOMADAIRE'!$S$33)</f>
        <v>0</v>
      </c>
      <c r="U19" s="26" t="s">
        <v>38</v>
      </c>
      <c r="V19" s="262">
        <v>44601</v>
      </c>
      <c r="W19" s="264" t="str">
        <f t="shared" si="5"/>
        <v>mar</v>
      </c>
      <c r="X19" s="30">
        <f>IF(Y19="S1",'3-EDT HEBDOMADAIRE'!$G$13+'3-EDT HEBDOMADAIRE'!$I$13)+IF(Y19="S2",'3-EDT HEBDOMADAIRE'!$G$17+'3-EDT HEBDOMADAIRE'!$I$17)+IF(Y19="S1b",'3-EDT HEBDOMADAIRE'!$G$25+'3-EDT HEBDOMADAIRE'!$I$25)+IF(Y19="S2b",'3-EDT HEBDOMADAIRE'!$G$29+'3-EDT HEBDOMADAIRE'!$I$29)+IF(Y19="P",'3-EDT HEBDOMADAIRE'!$G$21+'3-EDT HEBDOMADAIRE'!$I$21)+IF(Y19="Pb",'3-EDT HEBDOMADAIRE'!$G$33+'3-EDT HEBDOMADAIRE'!$I$33)</f>
        <v>0</v>
      </c>
      <c r="Y19" s="26" t="s">
        <v>38</v>
      </c>
      <c r="Z19" s="262">
        <v>44629</v>
      </c>
      <c r="AA19" s="264" t="str">
        <f t="shared" si="6"/>
        <v>mar</v>
      </c>
      <c r="AB19" s="30">
        <f>IF(AC19="S1",'3-EDT HEBDOMADAIRE'!$G$13+'3-EDT HEBDOMADAIRE'!$I$13)+IF(AC19="S2",'3-EDT HEBDOMADAIRE'!$G$17+'3-EDT HEBDOMADAIRE'!$I$17)+IF(AC19="S1b",'3-EDT HEBDOMADAIRE'!$G$25+'3-EDT HEBDOMADAIRE'!$I$25)+IF(AC19="S2b",'3-EDT HEBDOMADAIRE'!$G$29+'3-EDT HEBDOMADAIRE'!$I$29)+IF(AC19="P",'3-EDT HEBDOMADAIRE'!$G$21+'3-EDT HEBDOMADAIRE'!$I$21)+IF(AC19="Pb",'3-EDT HEBDOMADAIRE'!$G$33+'3-EDT HEBDOMADAIRE'!$I$33)</f>
        <v>0</v>
      </c>
      <c r="AC19" s="26" t="s">
        <v>38</v>
      </c>
      <c r="AD19" s="316">
        <v>44660</v>
      </c>
      <c r="AE19" s="264" t="str">
        <f t="shared" si="7"/>
        <v>ven</v>
      </c>
      <c r="AF19" s="30">
        <f>IF(AG19="S1",'3-EDT HEBDOMADAIRE'!$P$13+'3-EDT HEBDOMADAIRE'!$R$13)+IF(AG19="S2",'3-EDT HEBDOMADAIRE'!$P$17+'3-EDT HEBDOMADAIRE'!$R$17)+IF(AG19="S1b",'3-EDT HEBDOMADAIRE'!$P$25+'3-EDT HEBDOMADAIRE'!$R$25)+IF(AG19="S2b",'3-EDT HEBDOMADAIRE'!$P$29+'3-EDT HEBDOMADAIRE'!$R$29)+IF(AG19="P",'3-EDT HEBDOMADAIRE'!$P$21+'3-EDT HEBDOMADAIRE'!$R$21)+IF(AG19="Pb",'3-EDT HEBDOMADAIRE'!$P$33+'3-EDT HEBDOMADAIRE'!$R$33)</f>
        <v>0</v>
      </c>
      <c r="AG19" s="26" t="s">
        <v>38</v>
      </c>
      <c r="AH19" s="316">
        <v>44690</v>
      </c>
      <c r="AI19" s="264" t="str">
        <f t="shared" si="8"/>
        <v>dim</v>
      </c>
      <c r="AJ19" s="30"/>
      <c r="AK19" s="26" t="s">
        <v>38</v>
      </c>
      <c r="AL19" s="262">
        <v>44721</v>
      </c>
      <c r="AM19" s="264" t="str">
        <f t="shared" si="9"/>
        <v>mer</v>
      </c>
      <c r="AN19" s="30">
        <f>IF(AO19="S1",'3-EDT HEBDOMADAIRE'!$J$13+'3-EDT HEBDOMADAIRE'!$L$13)+IF(AO19="S2",'3-EDT HEBDOMADAIRE'!$J$17+'3-EDT HEBDOMADAIRE'!$L$17)+IF(AO19="S1b",'3-EDT HEBDOMADAIRE'!$J$25+'3-EDT HEBDOMADAIRE'!$L$25)+IF(AO19="S2b",'3-EDT HEBDOMADAIRE'!$J$29+'3-EDT HEBDOMADAIRE'!$L$29)+IF(AO19="P",'3-EDT HEBDOMADAIRE'!$J$21+'3-EDT HEBDOMADAIRE'!$L$21)+IF(AO19="Pb",'3-EDT HEBDOMADAIRE'!$J$33+'3-EDT HEBDOMADAIRE'!$L$33)</f>
        <v>0</v>
      </c>
      <c r="AO19" s="26" t="s">
        <v>38</v>
      </c>
      <c r="AP19" s="262">
        <v>44751</v>
      </c>
      <c r="AQ19" s="264" t="str">
        <f t="shared" si="10"/>
        <v>ven</v>
      </c>
      <c r="AR19" s="30">
        <f>IF(AS19="S1",'3-EDT HEBDOMADAIRE'!$P$13+'3-EDT HEBDOMADAIRE'!$R$13)+IF(AS19="S2",'3-EDT HEBDOMADAIRE'!$P$17+'3-EDT HEBDOMADAIRE'!$R$17)+IF(AS19="S1b",'3-EDT HEBDOMADAIRE'!$P$25+'3-EDT HEBDOMADAIRE'!$R$25)+IF(AS19="S2b",'3-EDT HEBDOMADAIRE'!$P$29+'3-EDT HEBDOMADAIRE'!$R$29)+IF(AS19="P",'3-EDT HEBDOMADAIRE'!$P$21+'3-EDT HEBDOMADAIRE'!$R$21)+IF(AS19="Pb",'3-EDT HEBDOMADAIRE'!$P$33+'3-EDT HEBDOMADAIRE'!$R$33)</f>
        <v>0</v>
      </c>
      <c r="AS19" s="26" t="s">
        <v>38</v>
      </c>
      <c r="AT19" s="262">
        <v>44782</v>
      </c>
      <c r="AU19" s="264" t="str">
        <f t="shared" si="11"/>
        <v>lun</v>
      </c>
      <c r="AV19" s="30">
        <f>IF(AW19="S1",'3-EDT HEBDOMADAIRE'!$D$13+'3-EDT HEBDOMADAIRE'!$F$13)+IF(AW19="S2",'3-EDT HEBDOMADAIRE'!$D$17+'3-EDT HEBDOMADAIRE'!$F$17)+IF(AW20="S1b",'3-EDT HEBDOMADAIRE'!$D$25+'3-EDT HEBDOMADAIRE'!$F$25)+IF(AW19="S2b",'3-EDT HEBDOMADAIRE'!$D$29+'3-EDT HEBDOMADAIRE'!$F$29)+IF(AW19="P",'3-EDT HEBDOMADAIRE'!$D$21+'3-EDT HEBDOMADAIRE'!$F$21)+IF(AW19="Pb",'3-EDT HEBDOMADAIRE'!$D$33+'3-EDT HEBDOMADAIRE'!$F$33)</f>
        <v>0</v>
      </c>
      <c r="AW19" s="26" t="s">
        <v>38</v>
      </c>
      <c r="AX19" s="3"/>
      <c r="AY19" s="6"/>
      <c r="AZ19" s="9"/>
      <c r="BA19" s="25">
        <f t="shared" si="12"/>
        <v>0</v>
      </c>
    </row>
    <row r="20" spans="1:54" ht="12.75" customHeight="1" x14ac:dyDescent="0.2">
      <c r="A20" s="15"/>
      <c r="B20" s="262">
        <v>44449</v>
      </c>
      <c r="C20" s="264" t="str">
        <f t="shared" si="0"/>
        <v>jeu</v>
      </c>
      <c r="D20" s="30">
        <f>IF(E20="S1",'3-EDT HEBDOMADAIRE'!$M$13+'3-EDT HEBDOMADAIRE'!$O$13)+IF(E20="S2",'3-EDT HEBDOMADAIRE'!$M$17+'3-EDT HEBDOMADAIRE'!$O$17)+IF(E20="S1b",'3-EDT HEBDOMADAIRE'!$M$25+'3-EDT HEBDOMADAIRE'!$O$25)+IF(E20="S2b",'3-EDT HEBDOMADAIRE'!$M$29+'3-EDT HEBDOMADAIRE'!$O$29)+IF(E20="P",'3-EDT HEBDOMADAIRE'!$M$21+'3-EDT HEBDOMADAIRE'!$O$21)+IF(E20="Pb",'3-EDT HEBDOMADAIRE'!$M$33+'3-EDT HEBDOMADAIRE'!$O$33)</f>
        <v>0</v>
      </c>
      <c r="E20" s="26" t="s">
        <v>38</v>
      </c>
      <c r="F20" s="262">
        <v>44479</v>
      </c>
      <c r="G20" s="264" t="str">
        <f t="shared" si="1"/>
        <v>sam</v>
      </c>
      <c r="H20" s="30">
        <f>IF(I20="S1",0)+IF(I20="S2",'3-EDT HEBDOMADAIRE'!$S$17)+IF(I20="S1b",0)+IF(I20="S2b",'3-EDT HEBDOMADAIRE'!$S$29)+IF(I20="P",'3-EDT HEBDOMADAIRE'!$S$21)+IF(I20="Pb",'3-EDT HEBDOMADAIRE'!$S$33)</f>
        <v>0</v>
      </c>
      <c r="I20" s="26" t="s">
        <v>38</v>
      </c>
      <c r="J20" s="314">
        <v>44510</v>
      </c>
      <c r="K20" s="264" t="str">
        <f t="shared" si="2"/>
        <v>mar</v>
      </c>
      <c r="L20" s="315">
        <f>IF(M20="S1",'3-EDT HEBDOMADAIRE'!$G$13+'3-EDT HEBDOMADAIRE'!$I$13)+IF(M20="S2",'3-EDT HEBDOMADAIRE'!$G$17+'3-EDT HEBDOMADAIRE'!$I$17)+IF(M20="S1b",'3-EDT HEBDOMADAIRE'!$G$25+'3-EDT HEBDOMADAIRE'!$I$25)+IF(M20="S2b",'3-EDT HEBDOMADAIRE'!$G$29+'3-EDT HEBDOMADAIRE'!$I$29)+IF(M20="P",'3-EDT HEBDOMADAIRE'!$G$21+'3-EDT HEBDOMADAIRE'!$I$21)+IF(M20="Pb",'3-EDT HEBDOMADAIRE'!$G$33+'3-EDT HEBDOMADAIRE'!$I$33)</f>
        <v>0</v>
      </c>
      <c r="M20" s="26" t="s">
        <v>38</v>
      </c>
      <c r="N20" s="262">
        <v>44540</v>
      </c>
      <c r="O20" s="264" t="str">
        <f t="shared" si="3"/>
        <v>jeu</v>
      </c>
      <c r="P20" s="30">
        <f>IF(Q20="S1",'3-EDT HEBDOMADAIRE'!$M$13+'3-EDT HEBDOMADAIRE'!$O$13)+IF(Q20="S2",'3-EDT HEBDOMADAIRE'!$M$17+'3-EDT HEBDOMADAIRE'!$O$17)+IF(Q20="S1b",'3-EDT HEBDOMADAIRE'!$M$25+'3-EDT HEBDOMADAIRE'!$O$25)+IF(Q20="S2b",'3-EDT HEBDOMADAIRE'!$M$29+'3-EDT HEBDOMADAIRE'!$O$29)+IF(Q20="P",'3-EDT HEBDOMADAIRE'!$M$21+'3-EDT HEBDOMADAIRE'!$O$21)+IF(Q20="Pb",'3-EDT HEBDOMADAIRE'!$M$33+'3-EDT HEBDOMADAIRE'!$O$33)</f>
        <v>0</v>
      </c>
      <c r="Q20" s="26" t="s">
        <v>38</v>
      </c>
      <c r="R20" s="262">
        <v>44571</v>
      </c>
      <c r="S20" s="264" t="str">
        <f t="shared" si="4"/>
        <v>dim</v>
      </c>
      <c r="T20" s="30"/>
      <c r="U20" s="26" t="s">
        <v>38</v>
      </c>
      <c r="V20" s="262">
        <v>44602</v>
      </c>
      <c r="W20" s="264" t="str">
        <f t="shared" si="5"/>
        <v>mer</v>
      </c>
      <c r="X20" s="30">
        <f>IF(Y20="S1",'3-EDT HEBDOMADAIRE'!$J$13+'3-EDT HEBDOMADAIRE'!$L$13)+IF(Y20="S2",'3-EDT HEBDOMADAIRE'!$J$17+'3-EDT HEBDOMADAIRE'!$L$17)+IF(Y20="S1b",'3-EDT HEBDOMADAIRE'!$J$25+'3-EDT HEBDOMADAIRE'!$L$25)+IF(Y20="S2b",'3-EDT HEBDOMADAIRE'!$J$29+'3-EDT HEBDOMADAIRE'!$L$29)+IF(Y20="P",'3-EDT HEBDOMADAIRE'!$J$21+'3-EDT HEBDOMADAIRE'!$L$21)+IF(Y20="Pb",'3-EDT HEBDOMADAIRE'!$J$33+'3-EDT HEBDOMADAIRE'!$L$33)</f>
        <v>0</v>
      </c>
      <c r="Y20" s="26" t="s">
        <v>38</v>
      </c>
      <c r="Z20" s="262">
        <v>44630</v>
      </c>
      <c r="AA20" s="264" t="str">
        <f t="shared" si="6"/>
        <v>mer</v>
      </c>
      <c r="AB20" s="30">
        <f>IF(AC20="S1",'3-EDT HEBDOMADAIRE'!$J$13+'3-EDT HEBDOMADAIRE'!$L$13)+IF(AC20="S2",'3-EDT HEBDOMADAIRE'!$J$17+'3-EDT HEBDOMADAIRE'!$L$17)+IF(AC20="S1b",'3-EDT HEBDOMADAIRE'!$J$25+'3-EDT HEBDOMADAIRE'!$L$25)+IF(AC20="S2b",'3-EDT HEBDOMADAIRE'!$J$29+'3-EDT HEBDOMADAIRE'!$L$29)+IF(AC20="P",'3-EDT HEBDOMADAIRE'!$J$21+'3-EDT HEBDOMADAIRE'!$L$21)+IF(AC20="Pb",'3-EDT HEBDOMADAIRE'!$J$33+'3-EDT HEBDOMADAIRE'!$L$33)</f>
        <v>0</v>
      </c>
      <c r="AC20" s="26" t="s">
        <v>38</v>
      </c>
      <c r="AD20" s="316">
        <v>44661</v>
      </c>
      <c r="AE20" s="264" t="str">
        <f t="shared" si="7"/>
        <v>sam</v>
      </c>
      <c r="AF20" s="30">
        <f>IF(AG20="S1",0)+IF(AG20="S2",'3-EDT HEBDOMADAIRE'!$S$17)+IF(AG20="S1b",0)+IF(AG20="S2b",'3-EDT HEBDOMADAIRE'!$S$29)+IF(AG20="P",'3-EDT HEBDOMADAIRE'!$S$21)+IF(AG20="Pb",'3-EDT HEBDOMADAIRE'!$S$33)</f>
        <v>0</v>
      </c>
      <c r="AG20" s="26" t="s">
        <v>38</v>
      </c>
      <c r="AH20" s="316">
        <v>44691</v>
      </c>
      <c r="AI20" s="264" t="str">
        <f t="shared" si="8"/>
        <v>lun</v>
      </c>
      <c r="AJ20" s="30">
        <f>IF(AK20="S1",'3-EDT HEBDOMADAIRE'!$D$13+'3-EDT HEBDOMADAIRE'!$F$13)+IF(AK20="S2",'3-EDT HEBDOMADAIRE'!$D$17+'3-EDT HEBDOMADAIRE'!$F$17)+IF(AK21="S1b",'3-EDT HEBDOMADAIRE'!$D$25+'3-EDT HEBDOMADAIRE'!$F$25)+IF(AK20="S2b",'3-EDT HEBDOMADAIRE'!$D$29+'3-EDT HEBDOMADAIRE'!$F$29)+IF(AK20="P",'3-EDT HEBDOMADAIRE'!$D$21+'3-EDT HEBDOMADAIRE'!$F$21)+IF(AK20="Pb",'3-EDT HEBDOMADAIRE'!$D$33+'3-EDT HEBDOMADAIRE'!$F$33)</f>
        <v>0</v>
      </c>
      <c r="AK20" s="26" t="s">
        <v>38</v>
      </c>
      <c r="AL20" s="262">
        <v>44722</v>
      </c>
      <c r="AM20" s="264" t="str">
        <f t="shared" si="9"/>
        <v>jeu</v>
      </c>
      <c r="AN20" s="30">
        <f>IF(AO20="S1",'3-EDT HEBDOMADAIRE'!$M$13+'3-EDT HEBDOMADAIRE'!$O$13)+IF(AO20="S2",'3-EDT HEBDOMADAIRE'!$M$17+'3-EDT HEBDOMADAIRE'!$O$17)+IF(AO20="S1b",'3-EDT HEBDOMADAIRE'!$M$25+'3-EDT HEBDOMADAIRE'!$O$25)+IF(AO20="S2b",'3-EDT HEBDOMADAIRE'!$M$29+'3-EDT HEBDOMADAIRE'!$O$29)+IF(AO20="P",'3-EDT HEBDOMADAIRE'!$M$21+'3-EDT HEBDOMADAIRE'!$O$21)+IF(AO20="Pb",'3-EDT HEBDOMADAIRE'!$M$33+'3-EDT HEBDOMADAIRE'!$O$33)</f>
        <v>0</v>
      </c>
      <c r="AO20" s="26" t="s">
        <v>38</v>
      </c>
      <c r="AP20" s="262">
        <v>44752</v>
      </c>
      <c r="AQ20" s="264" t="str">
        <f t="shared" si="10"/>
        <v>sam</v>
      </c>
      <c r="AR20" s="30">
        <f>IF(AS20="S1",0)+IF(AS20="S2",'3-EDT HEBDOMADAIRE'!$S$17)+IF(AS20="S1b",0)+IF(AS20="S2b",'3-EDT HEBDOMADAIRE'!$S$29)+IF(AS20="P",'3-EDT HEBDOMADAIRE'!$S$21)+IF(AS20="Pb",'3-EDT HEBDOMADAIRE'!$S$33)</f>
        <v>0</v>
      </c>
      <c r="AS20" s="26" t="s">
        <v>38</v>
      </c>
      <c r="AT20" s="262">
        <v>44783</v>
      </c>
      <c r="AU20" s="264" t="str">
        <f t="shared" si="11"/>
        <v>mar</v>
      </c>
      <c r="AV20" s="30">
        <f>IF(AW20="S1",'3-EDT HEBDOMADAIRE'!$G$13+'3-EDT HEBDOMADAIRE'!$I$13)+IF(AW20="S2",'3-EDT HEBDOMADAIRE'!$G$17+'3-EDT HEBDOMADAIRE'!$I$17)+IF(AW20="S1b",'3-EDT HEBDOMADAIRE'!$G$25+'3-EDT HEBDOMADAIRE'!$I$25)+IF(AW20="S2b",'3-EDT HEBDOMADAIRE'!$G$29+'3-EDT HEBDOMADAIRE'!$I$29)+IF(AW20="P",'3-EDT HEBDOMADAIRE'!$G$21+'3-EDT HEBDOMADAIRE'!$I$21)+IF(AW20="Pb",'3-EDT HEBDOMADAIRE'!$G$33+'3-EDT HEBDOMADAIRE'!$I$33)</f>
        <v>0</v>
      </c>
      <c r="AW20" s="26" t="s">
        <v>38</v>
      </c>
      <c r="AX20" s="3"/>
      <c r="AY20" s="6"/>
      <c r="AZ20" s="9"/>
      <c r="BA20" s="25">
        <f t="shared" si="12"/>
        <v>0</v>
      </c>
    </row>
    <row r="21" spans="1:54" ht="12.75" customHeight="1" x14ac:dyDescent="0.2">
      <c r="A21" s="15"/>
      <c r="B21" s="262">
        <v>44450</v>
      </c>
      <c r="C21" s="264" t="str">
        <f t="shared" si="0"/>
        <v>ven</v>
      </c>
      <c r="D21" s="30">
        <f>IF(E21="S1",'3-EDT HEBDOMADAIRE'!$P$13+'3-EDT HEBDOMADAIRE'!$R$13)+IF(E21="S2",'3-EDT HEBDOMADAIRE'!$P$17+'3-EDT HEBDOMADAIRE'!$R$17)+IF(E21="S1b",'3-EDT HEBDOMADAIRE'!$P$25+'3-EDT HEBDOMADAIRE'!$R$25)+IF(E21="S2b",'3-EDT HEBDOMADAIRE'!$P$29+'3-EDT HEBDOMADAIRE'!$R$29)+IF(E21="P",'3-EDT HEBDOMADAIRE'!$P$21+'3-EDT HEBDOMADAIRE'!$R$21)+IF(E21="Pb",'3-EDT HEBDOMADAIRE'!$P$33+'3-EDT HEBDOMADAIRE'!$R$33)</f>
        <v>0</v>
      </c>
      <c r="E21" s="26" t="s">
        <v>38</v>
      </c>
      <c r="F21" s="262">
        <v>44480</v>
      </c>
      <c r="G21" s="264" t="str">
        <f t="shared" si="1"/>
        <v>dim</v>
      </c>
      <c r="H21" s="30"/>
      <c r="I21" s="26" t="s">
        <v>38</v>
      </c>
      <c r="J21" s="262">
        <v>44511</v>
      </c>
      <c r="K21" s="264" t="str">
        <f t="shared" si="2"/>
        <v>mer</v>
      </c>
      <c r="L21" s="30">
        <f>IF(M21="S1",'3-EDT HEBDOMADAIRE'!$J$13+'3-EDT HEBDOMADAIRE'!$L$13)+IF(M21="S2",'3-EDT HEBDOMADAIRE'!$J$17+'3-EDT HEBDOMADAIRE'!$L$17)+IF(M21="S1b",'3-EDT HEBDOMADAIRE'!$J$25+'3-EDT HEBDOMADAIRE'!$L$25)+IF(M21="S2b",'3-EDT HEBDOMADAIRE'!$J$29+'3-EDT HEBDOMADAIRE'!$L$29)+IF(M21="P",'3-EDT HEBDOMADAIRE'!$J$21+'3-EDT HEBDOMADAIRE'!$L$21)+IF(M21="Pb",'3-EDT HEBDOMADAIRE'!$J$33+'3-EDT HEBDOMADAIRE'!$L$33)</f>
        <v>0</v>
      </c>
      <c r="M21" s="26" t="s">
        <v>38</v>
      </c>
      <c r="N21" s="262">
        <v>44541</v>
      </c>
      <c r="O21" s="264" t="str">
        <f t="shared" si="3"/>
        <v>ven</v>
      </c>
      <c r="P21" s="30">
        <f>IF(Q21="S1",'3-EDT HEBDOMADAIRE'!$P$13+'3-EDT HEBDOMADAIRE'!$R$13)+IF(Q21="S2",'3-EDT HEBDOMADAIRE'!$P$17+'3-EDT HEBDOMADAIRE'!$R$17)+IF(Q21="S1b",'3-EDT HEBDOMADAIRE'!$P$25+'3-EDT HEBDOMADAIRE'!$R$25)+IF(Q21="S2b",'3-EDT HEBDOMADAIRE'!$P$29+'3-EDT HEBDOMADAIRE'!$R$29)+IF(Q21="P",'3-EDT HEBDOMADAIRE'!$P$21+'3-EDT HEBDOMADAIRE'!$R$21)+IF(Q21="Pb",'3-EDT HEBDOMADAIRE'!$P$33+'3-EDT HEBDOMADAIRE'!$R$33)</f>
        <v>0</v>
      </c>
      <c r="Q21" s="26" t="s">
        <v>38</v>
      </c>
      <c r="R21" s="262">
        <v>44572</v>
      </c>
      <c r="S21" s="264" t="str">
        <f t="shared" si="4"/>
        <v>lun</v>
      </c>
      <c r="T21" s="30">
        <f>IF(U21="S1",'3-EDT HEBDOMADAIRE'!$D$13+'3-EDT HEBDOMADAIRE'!$F$13)+IF(U21="S2",'3-EDT HEBDOMADAIRE'!$D$17+'3-EDT HEBDOMADAIRE'!$F$17)+IF(U22="S1b",'3-EDT HEBDOMADAIRE'!$D$25+'3-EDT HEBDOMADAIRE'!$F$25)+IF(U21="S2b",'3-EDT HEBDOMADAIRE'!$D$29+'3-EDT HEBDOMADAIRE'!$F$29)+IF(U21="P",'3-EDT HEBDOMADAIRE'!$D$21+'3-EDT HEBDOMADAIRE'!$F$21)+IF(U21="Pb",'3-EDT HEBDOMADAIRE'!$D$33+'3-EDT HEBDOMADAIRE'!$F$33)</f>
        <v>0</v>
      </c>
      <c r="U21" s="26" t="s">
        <v>38</v>
      </c>
      <c r="V21" s="262">
        <v>44603</v>
      </c>
      <c r="W21" s="264" t="str">
        <f t="shared" si="5"/>
        <v>jeu</v>
      </c>
      <c r="X21" s="30">
        <f>IF(Y21="S1",'3-EDT HEBDOMADAIRE'!$M$13+'3-EDT HEBDOMADAIRE'!$O$13)+IF(Y21="S2",'3-EDT HEBDOMADAIRE'!$M$17+'3-EDT HEBDOMADAIRE'!$O$17)+IF(Y21="S1b",'3-EDT HEBDOMADAIRE'!$M$25+'3-EDT HEBDOMADAIRE'!$O$25)+IF(Y21="S2b",'3-EDT HEBDOMADAIRE'!$M$29+'3-EDT HEBDOMADAIRE'!$O$29)+IF(Y21="P",'3-EDT HEBDOMADAIRE'!$M$21+'3-EDT HEBDOMADAIRE'!$O$21)+IF(Y21="Pb",'3-EDT HEBDOMADAIRE'!$M$33+'3-EDT HEBDOMADAIRE'!$O$33)</f>
        <v>0</v>
      </c>
      <c r="Y21" s="26" t="s">
        <v>38</v>
      </c>
      <c r="Z21" s="262">
        <v>44631</v>
      </c>
      <c r="AA21" s="264" t="str">
        <f t="shared" si="6"/>
        <v>jeu</v>
      </c>
      <c r="AB21" s="30">
        <f>IF(AC21="S1",'3-EDT HEBDOMADAIRE'!$M$13+'3-EDT HEBDOMADAIRE'!$O$13)+IF(AC21="S2",'3-EDT HEBDOMADAIRE'!$M$17+'3-EDT HEBDOMADAIRE'!$O$17)+IF(AC21="S1b",'3-EDT HEBDOMADAIRE'!$M$25+'3-EDT HEBDOMADAIRE'!$O$25)+IF(AC21="S2b",'3-EDT HEBDOMADAIRE'!$M$29+'3-EDT HEBDOMADAIRE'!$O$29)+IF(AC21="P",'3-EDT HEBDOMADAIRE'!$M$21+'3-EDT HEBDOMADAIRE'!$O$21)+IF(AC21="Pb",'3-EDT HEBDOMADAIRE'!$M$33+'3-EDT HEBDOMADAIRE'!$O$33)</f>
        <v>0</v>
      </c>
      <c r="AC21" s="26" t="s">
        <v>38</v>
      </c>
      <c r="AD21" s="316">
        <v>44662</v>
      </c>
      <c r="AE21" s="264" t="str">
        <f t="shared" si="7"/>
        <v>dim</v>
      </c>
      <c r="AF21" s="30"/>
      <c r="AG21" s="26" t="s">
        <v>38</v>
      </c>
      <c r="AH21" s="316">
        <v>44692</v>
      </c>
      <c r="AI21" s="264" t="str">
        <f t="shared" si="8"/>
        <v>mar</v>
      </c>
      <c r="AJ21" s="30">
        <f>IF(AK21="S1",'3-EDT HEBDOMADAIRE'!$G$13+'3-EDT HEBDOMADAIRE'!$I$13)+IF(AK21="S2",'3-EDT HEBDOMADAIRE'!$G$17+'3-EDT HEBDOMADAIRE'!$I$17)+IF(AK21="S1b",'3-EDT HEBDOMADAIRE'!$G$25+'3-EDT HEBDOMADAIRE'!$I$25)+IF(AK21="S2b",'3-EDT HEBDOMADAIRE'!$G$29+'3-EDT HEBDOMADAIRE'!$I$29)+IF(AK21="P",'3-EDT HEBDOMADAIRE'!$G$21+'3-EDT HEBDOMADAIRE'!$I$21)+IF(AK21="Pb",'3-EDT HEBDOMADAIRE'!$G$33+'3-EDT HEBDOMADAIRE'!$I$33)</f>
        <v>0</v>
      </c>
      <c r="AK21" s="26" t="s">
        <v>38</v>
      </c>
      <c r="AL21" s="262">
        <v>44723</v>
      </c>
      <c r="AM21" s="264" t="str">
        <f t="shared" si="9"/>
        <v>ven</v>
      </c>
      <c r="AN21" s="30">
        <f>IF(AO21="S1",'3-EDT HEBDOMADAIRE'!$P$13+'3-EDT HEBDOMADAIRE'!$R$13)+IF(AO21="S2",'3-EDT HEBDOMADAIRE'!$P$17+'3-EDT HEBDOMADAIRE'!$R$17)+IF(AO21="S1b",'3-EDT HEBDOMADAIRE'!$P$25+'3-EDT HEBDOMADAIRE'!$R$25)+IF(AO21="S2b",'3-EDT HEBDOMADAIRE'!$P$29+'3-EDT HEBDOMADAIRE'!$R$29)+IF(AO21="P",'3-EDT HEBDOMADAIRE'!$P$21+'3-EDT HEBDOMADAIRE'!$R$21)+IF(AO21="Pb",'3-EDT HEBDOMADAIRE'!$P$33+'3-EDT HEBDOMADAIRE'!$R$33)</f>
        <v>0</v>
      </c>
      <c r="AO21" s="26" t="s">
        <v>38</v>
      </c>
      <c r="AP21" s="262">
        <v>44753</v>
      </c>
      <c r="AQ21" s="264" t="str">
        <f t="shared" si="10"/>
        <v>dim</v>
      </c>
      <c r="AR21" s="30"/>
      <c r="AS21" s="26" t="s">
        <v>38</v>
      </c>
      <c r="AT21" s="262">
        <v>44784</v>
      </c>
      <c r="AU21" s="264" t="str">
        <f t="shared" si="11"/>
        <v>mer</v>
      </c>
      <c r="AV21" s="30">
        <f>IF(AW21="S1",'3-EDT HEBDOMADAIRE'!$J$13+'3-EDT HEBDOMADAIRE'!$L$13)+IF(AW21="S2",'3-EDT HEBDOMADAIRE'!$J$17+'3-EDT HEBDOMADAIRE'!$L$17)+IF(AW21="S1b",'3-EDT HEBDOMADAIRE'!$J$25+'3-EDT HEBDOMADAIRE'!$L$25)+IF(AW21="S2b",'3-EDT HEBDOMADAIRE'!$J$29+'3-EDT HEBDOMADAIRE'!$L$29)+IF(AW21="P",'3-EDT HEBDOMADAIRE'!$J$21+'3-EDT HEBDOMADAIRE'!$L$21)+IF(AW21="Pb",'3-EDT HEBDOMADAIRE'!$J$33+'3-EDT HEBDOMADAIRE'!$L$33)</f>
        <v>0</v>
      </c>
      <c r="AW21" s="26" t="s">
        <v>38</v>
      </c>
      <c r="AX21" s="3"/>
      <c r="AY21" s="6"/>
      <c r="AZ21" s="9"/>
      <c r="BA21" s="25">
        <f t="shared" si="12"/>
        <v>0</v>
      </c>
    </row>
    <row r="22" spans="1:54" ht="12.75" customHeight="1" x14ac:dyDescent="0.2">
      <c r="A22" s="15"/>
      <c r="B22" s="262">
        <v>44451</v>
      </c>
      <c r="C22" s="264" t="str">
        <f t="shared" si="0"/>
        <v>sam</v>
      </c>
      <c r="D22" s="30">
        <f>IF(E22="S1",0)+IF(E22="S2",'3-EDT HEBDOMADAIRE'!$S$17)+IF(E22="S1b",0)+IF(E22="S2b",'3-EDT HEBDOMADAIRE'!$S$29)+IF(E22="P",'3-EDT HEBDOMADAIRE'!$S$21)+IF(E22="Pb",'3-EDT HEBDOMADAIRE'!$S$33)</f>
        <v>0</v>
      </c>
      <c r="E22" s="26" t="s">
        <v>38</v>
      </c>
      <c r="F22" s="262">
        <v>44481</v>
      </c>
      <c r="G22" s="264" t="str">
        <f t="shared" si="1"/>
        <v>lun</v>
      </c>
      <c r="H22" s="30">
        <f>IF(I22="S1",'3-EDT HEBDOMADAIRE'!$D$13+'3-EDT HEBDOMADAIRE'!$F$13)+IF(I22="S2",'3-EDT HEBDOMADAIRE'!$D$17+'3-EDT HEBDOMADAIRE'!$F$17)+IF(I23="S1b",'3-EDT HEBDOMADAIRE'!$D$25+'3-EDT HEBDOMADAIRE'!$F$25)+IF(I22="S2b",'3-EDT HEBDOMADAIRE'!$D$29+'3-EDT HEBDOMADAIRE'!$F$29)+IF(I22="P",'3-EDT HEBDOMADAIRE'!$D$21+'3-EDT HEBDOMADAIRE'!$F$21)+IF(I22="Pb",'3-EDT HEBDOMADAIRE'!$D$33+'3-EDT HEBDOMADAIRE'!$F$33)</f>
        <v>0</v>
      </c>
      <c r="I22" s="26" t="s">
        <v>38</v>
      </c>
      <c r="J22" s="262">
        <v>44512</v>
      </c>
      <c r="K22" s="264" t="str">
        <f t="shared" si="2"/>
        <v>jeu</v>
      </c>
      <c r="L22" s="30">
        <f>IF(M22="S1",'3-EDT HEBDOMADAIRE'!$M$13+'3-EDT HEBDOMADAIRE'!$O$13)+IF(M22="S2",'3-EDT HEBDOMADAIRE'!$M$17+'3-EDT HEBDOMADAIRE'!$O$17)+IF(M22="S1b",'3-EDT HEBDOMADAIRE'!$M$25+'3-EDT HEBDOMADAIRE'!$O$25)+IF(M22="S2b",'3-EDT HEBDOMADAIRE'!$M$29+'3-EDT HEBDOMADAIRE'!$O$29)+IF(M22="P",'3-EDT HEBDOMADAIRE'!$M$21+'3-EDT HEBDOMADAIRE'!$O$21)+IF(M22="Pb",'3-EDT HEBDOMADAIRE'!$M$33+'3-EDT HEBDOMADAIRE'!$O$33)</f>
        <v>0</v>
      </c>
      <c r="M22" s="26" t="s">
        <v>38</v>
      </c>
      <c r="N22" s="262">
        <v>44542</v>
      </c>
      <c r="O22" s="264" t="str">
        <f t="shared" si="3"/>
        <v>sam</v>
      </c>
      <c r="P22" s="30">
        <f>IF(Q22="S1",0)+IF(Q22="S2",'3-EDT HEBDOMADAIRE'!$S$17)+IF(Q22="S1b",0)+IF(Q22="S2b",'3-EDT HEBDOMADAIRE'!$S$29)+IF(Q22="P",'3-EDT HEBDOMADAIRE'!$S$21)+IF(Q22="Pb",'3-EDT HEBDOMADAIRE'!$S$33)</f>
        <v>0</v>
      </c>
      <c r="Q22" s="26" t="s">
        <v>38</v>
      </c>
      <c r="R22" s="262">
        <v>44573</v>
      </c>
      <c r="S22" s="264" t="str">
        <f t="shared" si="4"/>
        <v>mar</v>
      </c>
      <c r="T22" s="30">
        <f>IF(U22="S1",'3-EDT HEBDOMADAIRE'!$G$13+'3-EDT HEBDOMADAIRE'!$I$13)+IF(U22="S2",'3-EDT HEBDOMADAIRE'!$G$17+'3-EDT HEBDOMADAIRE'!$I$17)+IF(U22="S1b",'3-EDT HEBDOMADAIRE'!$G$25+'3-EDT HEBDOMADAIRE'!$I$25)+IF(U22="S2b",'3-EDT HEBDOMADAIRE'!$G$29+'3-EDT HEBDOMADAIRE'!$I$29)+IF(U22="P",'3-EDT HEBDOMADAIRE'!$G$21+'3-EDT HEBDOMADAIRE'!$I$21)+IF(U22="Pb",'3-EDT HEBDOMADAIRE'!$G$33+'3-EDT HEBDOMADAIRE'!$I$33)</f>
        <v>0</v>
      </c>
      <c r="U22" s="26" t="s">
        <v>38</v>
      </c>
      <c r="V22" s="262">
        <v>44604</v>
      </c>
      <c r="W22" s="264" t="str">
        <f t="shared" si="5"/>
        <v>ven</v>
      </c>
      <c r="X22" s="30">
        <f>IF(Y22="S1",'3-EDT HEBDOMADAIRE'!$P$13+'3-EDT HEBDOMADAIRE'!$R$13)+IF(Y22="S2",'3-EDT HEBDOMADAIRE'!$P$17+'3-EDT HEBDOMADAIRE'!$R$17)+IF(Y22="S1b",'3-EDT HEBDOMADAIRE'!$P$25+'3-EDT HEBDOMADAIRE'!$R$25)+IF(Y22="S2b",'3-EDT HEBDOMADAIRE'!$P$29+'3-EDT HEBDOMADAIRE'!$R$29)+IF(Y22="P",'3-EDT HEBDOMADAIRE'!$P$21+'3-EDT HEBDOMADAIRE'!$R$21)+IF(Y22="Pb",'3-EDT HEBDOMADAIRE'!$P$33+'3-EDT HEBDOMADAIRE'!$R$33)</f>
        <v>0</v>
      </c>
      <c r="Y22" s="26" t="s">
        <v>38</v>
      </c>
      <c r="Z22" s="262">
        <v>44632</v>
      </c>
      <c r="AA22" s="264" t="str">
        <f t="shared" si="6"/>
        <v>ven</v>
      </c>
      <c r="AB22" s="30">
        <f>IF(AC22="S1",'3-EDT HEBDOMADAIRE'!$P$13+'3-EDT HEBDOMADAIRE'!$R$13)+IF(AC22="S2",'3-EDT HEBDOMADAIRE'!$P$17+'3-EDT HEBDOMADAIRE'!$R$17)+IF(AC22="S1b",'3-EDT HEBDOMADAIRE'!$P$25+'3-EDT HEBDOMADAIRE'!$R$25)+IF(AC22="S2b",'3-EDT HEBDOMADAIRE'!$P$29+'3-EDT HEBDOMADAIRE'!$R$29)+IF(AC22="P",'3-EDT HEBDOMADAIRE'!$P$21+'3-EDT HEBDOMADAIRE'!$R$21)+IF(AC22="Pb",'3-EDT HEBDOMADAIRE'!$P$33+'3-EDT HEBDOMADAIRE'!$R$33)</f>
        <v>0</v>
      </c>
      <c r="AC22" s="26" t="s">
        <v>38</v>
      </c>
      <c r="AD22" s="316">
        <v>44663</v>
      </c>
      <c r="AE22" s="264" t="str">
        <f t="shared" si="7"/>
        <v>lun</v>
      </c>
      <c r="AF22" s="30">
        <f>IF(AG22="S1",'3-EDT HEBDOMADAIRE'!$D$13+'3-EDT HEBDOMADAIRE'!$F$13)+IF(AG22="S2",'3-EDT HEBDOMADAIRE'!$D$17+'3-EDT HEBDOMADAIRE'!$F$17)+IF(AG23="S1b",'3-EDT HEBDOMADAIRE'!$D$25+'3-EDT HEBDOMADAIRE'!$F$25)+IF(AG22="S2b",'3-EDT HEBDOMADAIRE'!$D$29+'3-EDT HEBDOMADAIRE'!$F$29)+IF(AG22="P",'3-EDT HEBDOMADAIRE'!$D$21+'3-EDT HEBDOMADAIRE'!$F$21)+IF(AG22="Pb",'3-EDT HEBDOMADAIRE'!$D$33+'3-EDT HEBDOMADAIRE'!$F$33)</f>
        <v>0</v>
      </c>
      <c r="AG22" s="26" t="s">
        <v>38</v>
      </c>
      <c r="AH22" s="316">
        <v>44693</v>
      </c>
      <c r="AI22" s="264" t="str">
        <f t="shared" si="8"/>
        <v>mer</v>
      </c>
      <c r="AJ22" s="30">
        <f>IF(AK22="S1",'3-EDT HEBDOMADAIRE'!$J$13+'3-EDT HEBDOMADAIRE'!$L$13)+IF(AK22="S2",'3-EDT HEBDOMADAIRE'!$J$17+'3-EDT HEBDOMADAIRE'!$L$17)+IF(AK22="S1b",'3-EDT HEBDOMADAIRE'!$J$25+'3-EDT HEBDOMADAIRE'!$L$25)+IF(AK22="S2b",'3-EDT HEBDOMADAIRE'!$J$29+'3-EDT HEBDOMADAIRE'!$L$29)+IF(AK22="P",'3-EDT HEBDOMADAIRE'!$J$21+'3-EDT HEBDOMADAIRE'!$L$21)+IF(AK22="Pb",'3-EDT HEBDOMADAIRE'!$J$33+'3-EDT HEBDOMADAIRE'!$L$33)</f>
        <v>0</v>
      </c>
      <c r="AK22" s="26" t="s">
        <v>38</v>
      </c>
      <c r="AL22" s="262">
        <v>44724</v>
      </c>
      <c r="AM22" s="264" t="str">
        <f t="shared" si="9"/>
        <v>sam</v>
      </c>
      <c r="AN22" s="30">
        <f>IF(AO22="S1",0)+IF(AO22="S2",'3-EDT HEBDOMADAIRE'!$S$17)+IF(AO22="S1b",0)+IF(AO22="S2b",'3-EDT HEBDOMADAIRE'!$S$29)+IF(AO22="P",'3-EDT HEBDOMADAIRE'!$S$21)+IF(AO22="Pb",'3-EDT HEBDOMADAIRE'!$S$33)</f>
        <v>0</v>
      </c>
      <c r="AO22" s="26" t="s">
        <v>38</v>
      </c>
      <c r="AP22" s="262">
        <v>44754</v>
      </c>
      <c r="AQ22" s="264" t="str">
        <f t="shared" si="10"/>
        <v>lun</v>
      </c>
      <c r="AR22" s="30">
        <f>IF(AS22="S1",'3-EDT HEBDOMADAIRE'!$D$13+'3-EDT HEBDOMADAIRE'!$F$13)+IF(AS22="S2",'3-EDT HEBDOMADAIRE'!$D$17+'3-EDT HEBDOMADAIRE'!$F$17)+IF(AS23="S1b",'3-EDT HEBDOMADAIRE'!$D$25+'3-EDT HEBDOMADAIRE'!$F$25)+IF(AS22="S2b",'3-EDT HEBDOMADAIRE'!$D$29+'3-EDT HEBDOMADAIRE'!$F$29)+IF(AS22="P",'3-EDT HEBDOMADAIRE'!$D$21+'3-EDT HEBDOMADAIRE'!$F$21)+IF(AS22="Pb",'3-EDT HEBDOMADAIRE'!$D$33+'3-EDT HEBDOMADAIRE'!$F$33)</f>
        <v>0</v>
      </c>
      <c r="AS22" s="26" t="s">
        <v>38</v>
      </c>
      <c r="AT22" s="262">
        <v>44785</v>
      </c>
      <c r="AU22" s="264" t="str">
        <f t="shared" si="11"/>
        <v>jeu</v>
      </c>
      <c r="AV22" s="30">
        <f>IF(AW22="S1",'3-EDT HEBDOMADAIRE'!$M$13+'3-EDT HEBDOMADAIRE'!$O$13)+IF(AW22="S2",'3-EDT HEBDOMADAIRE'!$M$17+'3-EDT HEBDOMADAIRE'!$O$17)+IF(AW22="S1b",'3-EDT HEBDOMADAIRE'!$M$25+'3-EDT HEBDOMADAIRE'!$O$25)+IF(AW22="S2b",'3-EDT HEBDOMADAIRE'!$M$29+'3-EDT HEBDOMADAIRE'!$O$29)+IF(AW22="P",'3-EDT HEBDOMADAIRE'!$M$21+'3-EDT HEBDOMADAIRE'!$O$21)+IF(AW22="Pb",'3-EDT HEBDOMADAIRE'!$M$33+'3-EDT HEBDOMADAIRE'!$O$33)</f>
        <v>0</v>
      </c>
      <c r="AW22" s="26" t="s">
        <v>38</v>
      </c>
      <c r="AX22" s="3"/>
      <c r="AY22" s="6"/>
      <c r="AZ22" s="9"/>
      <c r="BA22" s="25">
        <f t="shared" si="12"/>
        <v>0</v>
      </c>
    </row>
    <row r="23" spans="1:54" ht="12.75" customHeight="1" x14ac:dyDescent="0.2">
      <c r="A23" s="15"/>
      <c r="B23" s="262">
        <v>44452</v>
      </c>
      <c r="C23" s="264" t="str">
        <f t="shared" si="0"/>
        <v>dim</v>
      </c>
      <c r="E23" s="26" t="s">
        <v>38</v>
      </c>
      <c r="F23" s="262">
        <v>44482</v>
      </c>
      <c r="G23" s="264" t="str">
        <f t="shared" si="1"/>
        <v>mar</v>
      </c>
      <c r="H23" s="30">
        <f>IF(I23="S1",'3-EDT HEBDOMADAIRE'!$G$13+'3-EDT HEBDOMADAIRE'!$I$13)+IF(I23="S2",'3-EDT HEBDOMADAIRE'!$G$17+'3-EDT HEBDOMADAIRE'!$I$17)+IF(I23="S1b",'3-EDT HEBDOMADAIRE'!$G$25+'3-EDT HEBDOMADAIRE'!$I$25)+IF(I23="S2b",'3-EDT HEBDOMADAIRE'!$G$29+'3-EDT HEBDOMADAIRE'!$I$29)+IF(I23="P",'3-EDT HEBDOMADAIRE'!$G$21+'3-EDT HEBDOMADAIRE'!$I$21)+IF(I23="Pb",'3-EDT HEBDOMADAIRE'!$G$33+'3-EDT HEBDOMADAIRE'!$I$33)</f>
        <v>0</v>
      </c>
      <c r="I23" s="26" t="s">
        <v>38</v>
      </c>
      <c r="J23" s="262">
        <v>44513</v>
      </c>
      <c r="K23" s="264" t="str">
        <f t="shared" si="2"/>
        <v>ven</v>
      </c>
      <c r="L23" s="30">
        <f>IF(M23="S1",'3-EDT HEBDOMADAIRE'!$P$13+'3-EDT HEBDOMADAIRE'!$R$13)+IF(M23="S2",'3-EDT HEBDOMADAIRE'!$P$17+'3-EDT HEBDOMADAIRE'!$R$17)+IF(M23="S1b",'3-EDT HEBDOMADAIRE'!$P$25+'3-EDT HEBDOMADAIRE'!$R$25)+IF(M23="S2b",'3-EDT HEBDOMADAIRE'!$P$29+'3-EDT HEBDOMADAIRE'!$R$29)+IF(M23="P",'3-EDT HEBDOMADAIRE'!$P$21+'3-EDT HEBDOMADAIRE'!$R$21)+IF(M23="Pb",'3-EDT HEBDOMADAIRE'!$P$33+'3-EDT HEBDOMADAIRE'!$R$33)</f>
        <v>0</v>
      </c>
      <c r="M23" s="26" t="s">
        <v>38</v>
      </c>
      <c r="N23" s="262">
        <v>44543</v>
      </c>
      <c r="O23" s="264" t="str">
        <f t="shared" si="3"/>
        <v>dim</v>
      </c>
      <c r="P23" s="30"/>
      <c r="Q23" s="26" t="s">
        <v>38</v>
      </c>
      <c r="R23" s="262">
        <v>44574</v>
      </c>
      <c r="S23" s="264" t="str">
        <f t="shared" si="4"/>
        <v>mer</v>
      </c>
      <c r="T23" s="30">
        <f>IF(U23="S1",'3-EDT HEBDOMADAIRE'!$J$13+'3-EDT HEBDOMADAIRE'!$L$13)+IF(U23="S2",'3-EDT HEBDOMADAIRE'!$J$17+'3-EDT HEBDOMADAIRE'!$L$17)+IF(U23="S1b",'3-EDT HEBDOMADAIRE'!$J$25+'3-EDT HEBDOMADAIRE'!$L$25)+IF(U23="S2b",'3-EDT HEBDOMADAIRE'!$J$29+'3-EDT HEBDOMADAIRE'!$L$29)+IF(U23="P",'3-EDT HEBDOMADAIRE'!$J$21+'3-EDT HEBDOMADAIRE'!$L$21)+IF(U23="Pb",'3-EDT HEBDOMADAIRE'!$J$33+'3-EDT HEBDOMADAIRE'!$L$33)</f>
        <v>0</v>
      </c>
      <c r="U23" s="26" t="s">
        <v>38</v>
      </c>
      <c r="V23" s="262">
        <v>44605</v>
      </c>
      <c r="W23" s="264" t="str">
        <f t="shared" si="5"/>
        <v>sam</v>
      </c>
      <c r="X23" s="30">
        <f>IF(Y23="S1",0)+IF(Y23="S2",'3-EDT HEBDOMADAIRE'!$S$17)+IF(Y23="S1b",0)+IF(Y23="S2b",'3-EDT HEBDOMADAIRE'!$S$29)+IF(Y23="P",'3-EDT HEBDOMADAIRE'!$S$21)+IF(Y23="Pb",'3-EDT HEBDOMADAIRE'!$S$33)</f>
        <v>0</v>
      </c>
      <c r="Y23" s="26" t="s">
        <v>38</v>
      </c>
      <c r="Z23" s="262">
        <v>44633</v>
      </c>
      <c r="AA23" s="264" t="str">
        <f t="shared" si="6"/>
        <v>sam</v>
      </c>
      <c r="AB23" s="30">
        <f>IF(AC23="S1",0)+IF(AC23="S2",'3-EDT HEBDOMADAIRE'!$S$17)+IF(AC23="S1b",0)+IF(AC23="S2b",'3-EDT HEBDOMADAIRE'!$S$29)+IF(AC23="P",'3-EDT HEBDOMADAIRE'!$S$21)+IF(AC23="Pb",'3-EDT HEBDOMADAIRE'!$S$33)</f>
        <v>0</v>
      </c>
      <c r="AC23" s="26" t="s">
        <v>38</v>
      </c>
      <c r="AD23" s="316">
        <v>44664</v>
      </c>
      <c r="AE23" s="264" t="str">
        <f t="shared" si="7"/>
        <v>mar</v>
      </c>
      <c r="AF23" s="30">
        <f>IF(AG23="S1",'3-EDT HEBDOMADAIRE'!$G$13+'3-EDT HEBDOMADAIRE'!$I$13)+IF(AG23="S2",'3-EDT HEBDOMADAIRE'!$G$17+'3-EDT HEBDOMADAIRE'!$I$17)+IF(AG23="S1b",'3-EDT HEBDOMADAIRE'!$G$25+'3-EDT HEBDOMADAIRE'!$I$25)+IF(AG23="S2b",'3-EDT HEBDOMADAIRE'!$G$29+'3-EDT HEBDOMADAIRE'!$I$29)+IF(AG23="P",'3-EDT HEBDOMADAIRE'!$G$21+'3-EDT HEBDOMADAIRE'!$I$21)+IF(AG23="Pb",'3-EDT HEBDOMADAIRE'!$G$33+'3-EDT HEBDOMADAIRE'!$I$33)</f>
        <v>0</v>
      </c>
      <c r="AG23" s="26" t="s">
        <v>38</v>
      </c>
      <c r="AH23" s="317">
        <v>44694</v>
      </c>
      <c r="AI23" s="264" t="str">
        <f t="shared" si="8"/>
        <v>jeu</v>
      </c>
      <c r="AJ23" s="315">
        <f>IF(AK23="S1",'3-EDT HEBDOMADAIRE'!$M$13+'3-EDT HEBDOMADAIRE'!$O$13)+IF(AK23="S2",'3-EDT HEBDOMADAIRE'!$M$17+'3-EDT HEBDOMADAIRE'!$O$17)+IF(AK23="S1b",'3-EDT HEBDOMADAIRE'!$M$25+'3-EDT HEBDOMADAIRE'!$O$25)+IF(AK23="S2b",'3-EDT HEBDOMADAIRE'!$M$29+'3-EDT HEBDOMADAIRE'!$O$29)+IF(AK23="P",'3-EDT HEBDOMADAIRE'!$M$21+'3-EDT HEBDOMADAIRE'!$O$21)+IF(AK23="Pb",'3-EDT HEBDOMADAIRE'!$M$33+'3-EDT HEBDOMADAIRE'!$O$33)</f>
        <v>0</v>
      </c>
      <c r="AK23" s="26" t="s">
        <v>38</v>
      </c>
      <c r="AL23" s="262">
        <v>44725</v>
      </c>
      <c r="AM23" s="264" t="str">
        <f t="shared" si="9"/>
        <v>dim</v>
      </c>
      <c r="AN23" s="30"/>
      <c r="AO23" s="26" t="s">
        <v>38</v>
      </c>
      <c r="AP23" s="314">
        <v>44755</v>
      </c>
      <c r="AQ23" s="264" t="str">
        <f t="shared" si="10"/>
        <v>mar</v>
      </c>
      <c r="AR23" s="315">
        <f>IF(AS23="S1",'3-EDT HEBDOMADAIRE'!$G$13+'3-EDT HEBDOMADAIRE'!$I$13)+IF(AS23="S2",'3-EDT HEBDOMADAIRE'!$G$17+'3-EDT HEBDOMADAIRE'!$I$17)+IF(AS23="S1b",'3-EDT HEBDOMADAIRE'!$G$25+'3-EDT HEBDOMADAIRE'!$I$25)+IF(AS23="S2b",'3-EDT HEBDOMADAIRE'!$G$29+'3-EDT HEBDOMADAIRE'!$I$29)+IF(AS23="P",'3-EDT HEBDOMADAIRE'!$G$21+'3-EDT HEBDOMADAIRE'!$I$21)+IF(AS23="Pb",'3-EDT HEBDOMADAIRE'!$G$33+'3-EDT HEBDOMADAIRE'!$I$33)</f>
        <v>0</v>
      </c>
      <c r="AS23" s="26" t="s">
        <v>38</v>
      </c>
      <c r="AT23" s="262">
        <v>44786</v>
      </c>
      <c r="AU23" s="264" t="str">
        <f t="shared" si="11"/>
        <v>ven</v>
      </c>
      <c r="AV23" s="30">
        <f>IF(AW23="S1",'3-EDT HEBDOMADAIRE'!$P$13+'3-EDT HEBDOMADAIRE'!$R$13)+IF(AW23="S2",'3-EDT HEBDOMADAIRE'!$P$17+'3-EDT HEBDOMADAIRE'!$R$17)+IF(AW23="S1b",'3-EDT HEBDOMADAIRE'!$P$25+'3-EDT HEBDOMADAIRE'!$R$25)+IF(AW23="S2b",'3-EDT HEBDOMADAIRE'!$P$29+'3-EDT HEBDOMADAIRE'!$R$29)+IF(AW23="P",'3-EDT HEBDOMADAIRE'!$P$21+'3-EDT HEBDOMADAIRE'!$R$21)+IF(AW23="Pb",'3-EDT HEBDOMADAIRE'!$P$33+'3-EDT HEBDOMADAIRE'!$R$33)</f>
        <v>0</v>
      </c>
      <c r="AW23" s="26" t="s">
        <v>38</v>
      </c>
      <c r="AX23" s="3"/>
      <c r="AY23" s="6"/>
      <c r="AZ23" s="9"/>
      <c r="BA23" s="25">
        <f t="shared" si="12"/>
        <v>0</v>
      </c>
    </row>
    <row r="24" spans="1:54" ht="12.75" customHeight="1" x14ac:dyDescent="0.2">
      <c r="A24" s="15"/>
      <c r="B24" s="262">
        <v>44453</v>
      </c>
      <c r="C24" s="264" t="str">
        <f t="shared" si="0"/>
        <v>lun</v>
      </c>
      <c r="D24" s="30">
        <f>IF(E24="S1",'3-EDT HEBDOMADAIRE'!$D$13+'3-EDT HEBDOMADAIRE'!$F$13)+IF(E24="S2",'3-EDT HEBDOMADAIRE'!$D$17+'3-EDT HEBDOMADAIRE'!$F$17)+IF(E25="S1b",'3-EDT HEBDOMADAIRE'!$D$25+'3-EDT HEBDOMADAIRE'!$F$25)+IF(E24="S2b",'3-EDT HEBDOMADAIRE'!$D$29+'3-EDT HEBDOMADAIRE'!$F$29)+IF(E24="P",'3-EDT HEBDOMADAIRE'!$D$21+'3-EDT HEBDOMADAIRE'!$F$21)+IF(E24="Pb",'3-EDT HEBDOMADAIRE'!$D$33+'3-EDT HEBDOMADAIRE'!$F$33)</f>
        <v>0</v>
      </c>
      <c r="E24" s="26" t="s">
        <v>38</v>
      </c>
      <c r="F24" s="262">
        <v>44483</v>
      </c>
      <c r="G24" s="264" t="str">
        <f t="shared" si="1"/>
        <v>mer</v>
      </c>
      <c r="H24" s="30">
        <f>IF(I24="S1",'3-EDT HEBDOMADAIRE'!$J$13+'3-EDT HEBDOMADAIRE'!$L$13)+IF(I24="S2",'3-EDT HEBDOMADAIRE'!$J$17+'3-EDT HEBDOMADAIRE'!$L$17)+IF(I24="S1b",'3-EDT HEBDOMADAIRE'!$J$25+'3-EDT HEBDOMADAIRE'!$L$25)+IF(I24="S2b",'3-EDT HEBDOMADAIRE'!$J$29+'3-EDT HEBDOMADAIRE'!$L$29)+IF(I24="P",'3-EDT HEBDOMADAIRE'!$J$21+'3-EDT HEBDOMADAIRE'!$L$21)+IF(I24="Pb",'3-EDT HEBDOMADAIRE'!$J$33+'3-EDT HEBDOMADAIRE'!$L$33)</f>
        <v>0</v>
      </c>
      <c r="I24" s="26" t="s">
        <v>38</v>
      </c>
      <c r="J24" s="262">
        <v>44514</v>
      </c>
      <c r="K24" s="264" t="str">
        <f t="shared" si="2"/>
        <v>sam</v>
      </c>
      <c r="L24" s="30">
        <f>IF(M24="S1",0)+IF(M24="S2",'3-EDT HEBDOMADAIRE'!$S$17)+IF(M24="S1b",0)+IF(M24="S2b",'3-EDT HEBDOMADAIRE'!$S$29)+IF(M24="P",'3-EDT HEBDOMADAIRE'!$S$21)+IF(M24="Pb",'3-EDT HEBDOMADAIRE'!$S$33)</f>
        <v>0</v>
      </c>
      <c r="M24" s="26" t="s">
        <v>38</v>
      </c>
      <c r="N24" s="262">
        <v>44544</v>
      </c>
      <c r="O24" s="264" t="str">
        <f t="shared" si="3"/>
        <v>lun</v>
      </c>
      <c r="P24" s="30">
        <f>IF(Q24="S1",'3-EDT HEBDOMADAIRE'!$D$13+'3-EDT HEBDOMADAIRE'!$F$13)+IF(Q24="S2",'3-EDT HEBDOMADAIRE'!$D$17+'3-EDT HEBDOMADAIRE'!$F$17)+IF(Q25="S1b",'3-EDT HEBDOMADAIRE'!$D$25+'3-EDT HEBDOMADAIRE'!$F$25)+IF(Q24="S2b",'3-EDT HEBDOMADAIRE'!$D$29+'3-EDT HEBDOMADAIRE'!$F$29)+IF(Q24="P",'3-EDT HEBDOMADAIRE'!$D$21+'3-EDT HEBDOMADAIRE'!$F$21)+IF(Q24="Pb",'3-EDT HEBDOMADAIRE'!$D$33+'3-EDT HEBDOMADAIRE'!$F$33)</f>
        <v>0</v>
      </c>
      <c r="Q24" s="26" t="s">
        <v>38</v>
      </c>
      <c r="R24" s="262">
        <v>44575</v>
      </c>
      <c r="S24" s="264" t="str">
        <f t="shared" si="4"/>
        <v>jeu</v>
      </c>
      <c r="T24" s="30">
        <f>IF(U24="S1",'3-EDT HEBDOMADAIRE'!$M$13+'3-EDT HEBDOMADAIRE'!$O$13)+IF(U24="S2",'3-EDT HEBDOMADAIRE'!$M$17+'3-EDT HEBDOMADAIRE'!$O$17)+IF(U24="S1b",'3-EDT HEBDOMADAIRE'!$M$25+'3-EDT HEBDOMADAIRE'!$O$25)+IF(U24="S2b",'3-EDT HEBDOMADAIRE'!$M$29+'3-EDT HEBDOMADAIRE'!$O$29)+IF(U24="P",'3-EDT HEBDOMADAIRE'!$M$21+'3-EDT HEBDOMADAIRE'!$O$21)+IF(U24="Pb",'3-EDT HEBDOMADAIRE'!$M$33+'3-EDT HEBDOMADAIRE'!$O$33)</f>
        <v>0</v>
      </c>
      <c r="U24" s="26" t="s">
        <v>38</v>
      </c>
      <c r="V24" s="262">
        <v>44606</v>
      </c>
      <c r="W24" s="264" t="str">
        <f t="shared" si="5"/>
        <v>dim</v>
      </c>
      <c r="X24" s="30"/>
      <c r="Y24" s="26" t="s">
        <v>38</v>
      </c>
      <c r="Z24" s="262">
        <v>44634</v>
      </c>
      <c r="AA24" s="264" t="str">
        <f t="shared" si="6"/>
        <v>dim</v>
      </c>
      <c r="AB24" s="30"/>
      <c r="AC24" s="26" t="s">
        <v>38</v>
      </c>
      <c r="AD24" s="316">
        <v>44665</v>
      </c>
      <c r="AE24" s="264" t="str">
        <f t="shared" si="7"/>
        <v>mer</v>
      </c>
      <c r="AF24" s="30">
        <f>IF(AG24="S1",'3-EDT HEBDOMADAIRE'!$J$13+'3-EDT HEBDOMADAIRE'!$L$13)+IF(AG24="S2",'3-EDT HEBDOMADAIRE'!$J$17+'3-EDT HEBDOMADAIRE'!$L$17)+IF(AG24="S1b",'3-EDT HEBDOMADAIRE'!$J$25+'3-EDT HEBDOMADAIRE'!$L$25)+IF(AG24="S2b",'3-EDT HEBDOMADAIRE'!$J$29+'3-EDT HEBDOMADAIRE'!$L$29)+IF(AG24="P",'3-EDT HEBDOMADAIRE'!$J$21+'3-EDT HEBDOMADAIRE'!$L$21)+IF(AG24="Pb",'3-EDT HEBDOMADAIRE'!$J$33+'3-EDT HEBDOMADAIRE'!$L$33)</f>
        <v>0</v>
      </c>
      <c r="AG24" s="26" t="s">
        <v>38</v>
      </c>
      <c r="AH24" s="317">
        <v>44695</v>
      </c>
      <c r="AI24" s="264" t="str">
        <f t="shared" si="8"/>
        <v>ven</v>
      </c>
      <c r="AJ24" s="315">
        <f>IF(AK24="S1",'3-EDT HEBDOMADAIRE'!$P$13+'3-EDT HEBDOMADAIRE'!$R$13)+IF(AK24="S2",'3-EDT HEBDOMADAIRE'!$P$17+'3-EDT HEBDOMADAIRE'!$R$17)+IF(AK24="S1b",'3-EDT HEBDOMADAIRE'!$P$25+'3-EDT HEBDOMADAIRE'!$R$25)+IF(AK24="S2b",'3-EDT HEBDOMADAIRE'!$P$29+'3-EDT HEBDOMADAIRE'!$R$29)+IF(AK24="P",'3-EDT HEBDOMADAIRE'!$P$21+'3-EDT HEBDOMADAIRE'!$R$21)+IF(AK24="Pb",'3-EDT HEBDOMADAIRE'!$P$33+'3-EDT HEBDOMADAIRE'!$R$33)</f>
        <v>0</v>
      </c>
      <c r="AK24" s="26" t="s">
        <v>38</v>
      </c>
      <c r="AL24" s="262">
        <v>44726</v>
      </c>
      <c r="AM24" s="264" t="str">
        <f t="shared" si="9"/>
        <v>lun</v>
      </c>
      <c r="AN24" s="30">
        <f>IF(AO24="S1",'3-EDT HEBDOMADAIRE'!$D$13+'3-EDT HEBDOMADAIRE'!$F$13)+IF(AO24="S2",'3-EDT HEBDOMADAIRE'!$D$17+'3-EDT HEBDOMADAIRE'!$F$17)+IF(AO25="S1b",'3-EDT HEBDOMADAIRE'!$D$25+'3-EDT HEBDOMADAIRE'!$F$25)+IF(AO24="S2b",'3-EDT HEBDOMADAIRE'!$D$29+'3-EDT HEBDOMADAIRE'!$F$29)+IF(AO24="P",'3-EDT HEBDOMADAIRE'!$D$21+'3-EDT HEBDOMADAIRE'!$F$21)+IF(AO24="Pb",'3-EDT HEBDOMADAIRE'!$D$33+'3-EDT HEBDOMADAIRE'!$F$33)</f>
        <v>0</v>
      </c>
      <c r="AO24" s="26" t="s">
        <v>38</v>
      </c>
      <c r="AP24" s="262">
        <v>44756</v>
      </c>
      <c r="AQ24" s="264" t="str">
        <f t="shared" si="10"/>
        <v>mer</v>
      </c>
      <c r="AR24" s="30">
        <f>IF(AS24="S1",'3-EDT HEBDOMADAIRE'!$J$13+'3-EDT HEBDOMADAIRE'!$L$13)+IF(AS24="S2",'3-EDT HEBDOMADAIRE'!$J$17+'3-EDT HEBDOMADAIRE'!$L$17)+IF(AS24="S1b",'3-EDT HEBDOMADAIRE'!$J$25+'3-EDT HEBDOMADAIRE'!$L$25)+IF(AS24="S2b",'3-EDT HEBDOMADAIRE'!$J$29+'3-EDT HEBDOMADAIRE'!$L$29)+IF(AS24="P",'3-EDT HEBDOMADAIRE'!$J$21+'3-EDT HEBDOMADAIRE'!$L$21)+IF(AS24="Pb",'3-EDT HEBDOMADAIRE'!$J$33+'3-EDT HEBDOMADAIRE'!$L$33)</f>
        <v>0</v>
      </c>
      <c r="AS24" s="26" t="s">
        <v>38</v>
      </c>
      <c r="AT24" s="314">
        <v>44787</v>
      </c>
      <c r="AU24" s="264" t="str">
        <f t="shared" si="11"/>
        <v>sam</v>
      </c>
      <c r="AV24" s="315">
        <f>IF(AW24="S1",0)+IF(AW24="S2",'3-EDT HEBDOMADAIRE'!$S$17)+IF(AW24="S1b",0)+IF(AW24="S2b",'3-EDT HEBDOMADAIRE'!$S$29)+IF(AW24="P",'3-EDT HEBDOMADAIRE'!$S$21)+IF(AW24="Pb",'3-EDT HEBDOMADAIRE'!$S$33)</f>
        <v>0</v>
      </c>
      <c r="AW24" s="26" t="s">
        <v>38</v>
      </c>
      <c r="AX24" s="3"/>
      <c r="AY24" s="6"/>
      <c r="AZ24" s="9"/>
      <c r="BA24" s="25">
        <f t="shared" si="12"/>
        <v>0</v>
      </c>
    </row>
    <row r="25" spans="1:54" ht="12.75" customHeight="1" x14ac:dyDescent="0.2">
      <c r="A25" s="15"/>
      <c r="B25" s="262">
        <v>44454</v>
      </c>
      <c r="C25" s="264" t="str">
        <f t="shared" si="0"/>
        <v>mar</v>
      </c>
      <c r="D25" s="30">
        <f>IF(E25="S1",'3-EDT HEBDOMADAIRE'!$G$13+'3-EDT HEBDOMADAIRE'!$I$13)+IF(E25="S2",'3-EDT HEBDOMADAIRE'!$G$17+'3-EDT HEBDOMADAIRE'!$I$17)+IF(E25="S1b",'3-EDT HEBDOMADAIRE'!$G$25+'3-EDT HEBDOMADAIRE'!$I$25)+IF(E25="S2b",'3-EDT HEBDOMADAIRE'!$G$29+'3-EDT HEBDOMADAIRE'!$I$29)+IF(E25="P",'3-EDT HEBDOMADAIRE'!$G$21+'3-EDT HEBDOMADAIRE'!$I$21)+IF(E25="Pb",'3-EDT HEBDOMADAIRE'!$G$33+'3-EDT HEBDOMADAIRE'!$I$33)</f>
        <v>0</v>
      </c>
      <c r="E25" s="26" t="s">
        <v>38</v>
      </c>
      <c r="F25" s="262">
        <v>44484</v>
      </c>
      <c r="G25" s="264" t="str">
        <f t="shared" si="1"/>
        <v>jeu</v>
      </c>
      <c r="H25" s="30">
        <f>IF(I25="S1",'3-EDT HEBDOMADAIRE'!$M$13+'3-EDT HEBDOMADAIRE'!$O$13)+IF(I25="S2",'3-EDT HEBDOMADAIRE'!$M$17+'3-EDT HEBDOMADAIRE'!$O$17)+IF(I25="S1b",'3-EDT HEBDOMADAIRE'!$M$25+'3-EDT HEBDOMADAIRE'!$O$25)+IF(I25="S2b",'3-EDT HEBDOMADAIRE'!$M$29+'3-EDT HEBDOMADAIRE'!$O$29)+IF(I25="P",'3-EDT HEBDOMADAIRE'!$M$21+'3-EDT HEBDOMADAIRE'!$O$21)+IF(I25="Pb",'3-EDT HEBDOMADAIRE'!$M$33+'3-EDT HEBDOMADAIRE'!$O$33)</f>
        <v>0</v>
      </c>
      <c r="I25" s="26" t="s">
        <v>38</v>
      </c>
      <c r="J25" s="262">
        <v>44515</v>
      </c>
      <c r="K25" s="264" t="str">
        <f t="shared" si="2"/>
        <v>dim</v>
      </c>
      <c r="L25" s="30"/>
      <c r="M25" s="26" t="s">
        <v>38</v>
      </c>
      <c r="N25" s="262">
        <v>44545</v>
      </c>
      <c r="O25" s="264" t="str">
        <f t="shared" si="3"/>
        <v>mar</v>
      </c>
      <c r="P25" s="30">
        <f>IF(Q25="S1",'3-EDT HEBDOMADAIRE'!$G$13+'3-EDT HEBDOMADAIRE'!$I$13)+IF(Q25="S2",'3-EDT HEBDOMADAIRE'!$G$17+'3-EDT HEBDOMADAIRE'!$I$17)+IF(Q25="S1b",'3-EDT HEBDOMADAIRE'!$G$25+'3-EDT HEBDOMADAIRE'!$I$25)+IF(Q25="S2b",'3-EDT HEBDOMADAIRE'!$G$29+'3-EDT HEBDOMADAIRE'!$I$29)+IF(Q25="P",'3-EDT HEBDOMADAIRE'!$G$21+'3-EDT HEBDOMADAIRE'!$I$21)+IF(Q25="Pb",'3-EDT HEBDOMADAIRE'!$G$33+'3-EDT HEBDOMADAIRE'!$I$33)</f>
        <v>0</v>
      </c>
      <c r="Q25" s="26" t="s">
        <v>38</v>
      </c>
      <c r="R25" s="262">
        <v>44576</v>
      </c>
      <c r="S25" s="264" t="str">
        <f t="shared" si="4"/>
        <v>ven</v>
      </c>
      <c r="T25" s="30">
        <f>IF(U25="S1",'3-EDT HEBDOMADAIRE'!$P$13+'3-EDT HEBDOMADAIRE'!$R$13)+IF(U25="S2",'3-EDT HEBDOMADAIRE'!$P$17+'3-EDT HEBDOMADAIRE'!$R$17)+IF(U25="S1b",'3-EDT HEBDOMADAIRE'!$P$25+'3-EDT HEBDOMADAIRE'!$R$25)+IF(U25="S2b",'3-EDT HEBDOMADAIRE'!$P$29+'3-EDT HEBDOMADAIRE'!$R$29)+IF(U25="P",'3-EDT HEBDOMADAIRE'!$P$21+'3-EDT HEBDOMADAIRE'!$R$21)+IF(U25="Pb",'3-EDT HEBDOMADAIRE'!$P$33+'3-EDT HEBDOMADAIRE'!$R$33)</f>
        <v>0</v>
      </c>
      <c r="U25" s="26" t="s">
        <v>38</v>
      </c>
      <c r="V25" s="262">
        <v>44607</v>
      </c>
      <c r="W25" s="264" t="str">
        <f t="shared" si="5"/>
        <v>lun</v>
      </c>
      <c r="X25" s="30">
        <f>IF(Y25="S1",'3-EDT HEBDOMADAIRE'!$D$13+'3-EDT HEBDOMADAIRE'!$F$13)+IF(Y25="S2",'3-EDT HEBDOMADAIRE'!$D$17+'3-EDT HEBDOMADAIRE'!$F$17)+IF(Y26="S1b",'3-EDT HEBDOMADAIRE'!$D$25+'3-EDT HEBDOMADAIRE'!$F$25)+IF(Y25="S2b",'3-EDT HEBDOMADAIRE'!$D$29+'3-EDT HEBDOMADAIRE'!$F$29)+IF(Y25="P",'3-EDT HEBDOMADAIRE'!$D$21+'3-EDT HEBDOMADAIRE'!$F$21)+IF(Y25="Pb",'3-EDT HEBDOMADAIRE'!$D$33+'3-EDT HEBDOMADAIRE'!$F$33)</f>
        <v>0</v>
      </c>
      <c r="Y25" s="26" t="s">
        <v>38</v>
      </c>
      <c r="Z25" s="262">
        <v>44635</v>
      </c>
      <c r="AA25" s="264" t="str">
        <f t="shared" si="6"/>
        <v>lun</v>
      </c>
      <c r="AB25" s="30">
        <f>IF(AC25="S1",'3-EDT HEBDOMADAIRE'!$D$13+'3-EDT HEBDOMADAIRE'!$F$13)+IF(AC25="S2",'3-EDT HEBDOMADAIRE'!$D$17+'3-EDT HEBDOMADAIRE'!$F$17)+IF(AC26="S1b",'3-EDT HEBDOMADAIRE'!$D$25+'3-EDT HEBDOMADAIRE'!$F$25)+IF(AC25="S2b",'3-EDT HEBDOMADAIRE'!$D$29+'3-EDT HEBDOMADAIRE'!$F$29)+IF(AC25="P",'3-EDT HEBDOMADAIRE'!$D$21+'3-EDT HEBDOMADAIRE'!$F$21)+IF(AC25="Pb",'3-EDT HEBDOMADAIRE'!$D$33+'3-EDT HEBDOMADAIRE'!$F$33)</f>
        <v>0</v>
      </c>
      <c r="AC25" s="26" t="s">
        <v>38</v>
      </c>
      <c r="AD25" s="316">
        <v>44666</v>
      </c>
      <c r="AE25" s="264" t="str">
        <f t="shared" si="7"/>
        <v>jeu</v>
      </c>
      <c r="AF25" s="30">
        <f>IF(AG25="S1",'3-EDT HEBDOMADAIRE'!$M$13+'3-EDT HEBDOMADAIRE'!$O$13)+IF(AG25="S2",'3-EDT HEBDOMADAIRE'!$M$17+'3-EDT HEBDOMADAIRE'!$O$17)+IF(AG25="S1b",'3-EDT HEBDOMADAIRE'!$M$25+'3-EDT HEBDOMADAIRE'!$O$25)+IF(AG25="S2b",'3-EDT HEBDOMADAIRE'!$M$29+'3-EDT HEBDOMADAIRE'!$O$29)+IF(AG25="P",'3-EDT HEBDOMADAIRE'!$M$21+'3-EDT HEBDOMADAIRE'!$O$21)+IF(AG25="Pb",'3-EDT HEBDOMADAIRE'!$M$33+'3-EDT HEBDOMADAIRE'!$O$33)</f>
        <v>0</v>
      </c>
      <c r="AG25" s="26" t="s">
        <v>38</v>
      </c>
      <c r="AH25" s="316">
        <v>44696</v>
      </c>
      <c r="AI25" s="264" t="str">
        <f t="shared" si="8"/>
        <v>sam</v>
      </c>
      <c r="AJ25" s="30">
        <f>IF(AK25="S1",0)+IF(AK25="S2",'3-EDT HEBDOMADAIRE'!$S$17)+IF(AK25="S1b",0)+IF(AK25="S2b",'3-EDT HEBDOMADAIRE'!$S$29)+IF(AK25="P",'3-EDT HEBDOMADAIRE'!$S$21)+IF(AK25="Pb",'3-EDT HEBDOMADAIRE'!$S$33)</f>
        <v>0</v>
      </c>
      <c r="AK25" s="26" t="s">
        <v>38</v>
      </c>
      <c r="AL25" s="262">
        <v>44727</v>
      </c>
      <c r="AM25" s="264" t="str">
        <f t="shared" si="9"/>
        <v>mar</v>
      </c>
      <c r="AN25" s="30">
        <f>IF(AO25="S1",'3-EDT HEBDOMADAIRE'!$G$13+'3-EDT HEBDOMADAIRE'!$I$13)+IF(AO25="S2",'3-EDT HEBDOMADAIRE'!$G$17+'3-EDT HEBDOMADAIRE'!$I$17)+IF(AO25="S1b",'3-EDT HEBDOMADAIRE'!$G$25+'3-EDT HEBDOMADAIRE'!$I$25)+IF(AO25="S2b",'3-EDT HEBDOMADAIRE'!$G$29+'3-EDT HEBDOMADAIRE'!$I$29)+IF(AO25="P",'3-EDT HEBDOMADAIRE'!$G$21+'3-EDT HEBDOMADAIRE'!$I$21)+IF(AO25="Pb",'3-EDT HEBDOMADAIRE'!$G$33+'3-EDT HEBDOMADAIRE'!$I$33)</f>
        <v>0</v>
      </c>
      <c r="AO25" s="26" t="s">
        <v>38</v>
      </c>
      <c r="AP25" s="262">
        <v>44757</v>
      </c>
      <c r="AQ25" s="264" t="str">
        <f t="shared" si="10"/>
        <v>jeu</v>
      </c>
      <c r="AR25" s="30">
        <f>IF(AS25="S1",'3-EDT HEBDOMADAIRE'!$M$13+'3-EDT HEBDOMADAIRE'!$O$13)+IF(AS25="S2",'3-EDT HEBDOMADAIRE'!$M$17+'3-EDT HEBDOMADAIRE'!$O$17)+IF(AS25="S1b",'3-EDT HEBDOMADAIRE'!$M$25+'3-EDT HEBDOMADAIRE'!$O$25)+IF(AS25="S2b",'3-EDT HEBDOMADAIRE'!$M$29+'3-EDT HEBDOMADAIRE'!$O$29)+IF(AS25="P",'3-EDT HEBDOMADAIRE'!$M$21+'3-EDT HEBDOMADAIRE'!$O$21)+IF(AS25="Pb",'3-EDT HEBDOMADAIRE'!$M$33+'3-EDT HEBDOMADAIRE'!$O$33)</f>
        <v>0</v>
      </c>
      <c r="AS25" s="26" t="s">
        <v>38</v>
      </c>
      <c r="AT25" s="262">
        <v>44788</v>
      </c>
      <c r="AU25" s="264" t="str">
        <f t="shared" si="11"/>
        <v>dim</v>
      </c>
      <c r="AV25" s="30"/>
      <c r="AW25" s="26" t="s">
        <v>38</v>
      </c>
      <c r="AX25" s="3"/>
      <c r="AY25" s="6"/>
      <c r="AZ25" s="9"/>
      <c r="BA25" s="25">
        <f t="shared" si="12"/>
        <v>0</v>
      </c>
    </row>
    <row r="26" spans="1:54" x14ac:dyDescent="0.2">
      <c r="A26" s="15"/>
      <c r="B26" s="262">
        <v>44455</v>
      </c>
      <c r="C26" s="264" t="str">
        <f t="shared" si="0"/>
        <v>mer</v>
      </c>
      <c r="D26" s="30">
        <f>IF(E26="S1",'3-EDT HEBDOMADAIRE'!$J$13+'3-EDT HEBDOMADAIRE'!$L$13)+IF(E26="S2",'3-EDT HEBDOMADAIRE'!$J$17+'3-EDT HEBDOMADAIRE'!$L$17)+IF(E26="S1b",'3-EDT HEBDOMADAIRE'!$J$25+'3-EDT HEBDOMADAIRE'!$L$25)+IF(E26="S2b",'3-EDT HEBDOMADAIRE'!$J$29+'3-EDT HEBDOMADAIRE'!$L$29)+IF(E26="P",'3-EDT HEBDOMADAIRE'!$J$21+'3-EDT HEBDOMADAIRE'!$L$21)+IF(E26="Pb",'3-EDT HEBDOMADAIRE'!$J$33+'3-EDT HEBDOMADAIRE'!$L$33)</f>
        <v>0</v>
      </c>
      <c r="E26" s="26" t="s">
        <v>38</v>
      </c>
      <c r="F26" s="262">
        <v>44485</v>
      </c>
      <c r="G26" s="264" t="str">
        <f t="shared" si="1"/>
        <v>ven</v>
      </c>
      <c r="H26" s="30">
        <f>IF(I26="S1",'3-EDT HEBDOMADAIRE'!$P$13+'3-EDT HEBDOMADAIRE'!$R$13)+IF(I26="S2",'3-EDT HEBDOMADAIRE'!$P$17+'3-EDT HEBDOMADAIRE'!$R$17)+IF(I26="S1b",'3-EDT HEBDOMADAIRE'!$P$25+'3-EDT HEBDOMADAIRE'!$R$25)+IF(I26="S2b",'3-EDT HEBDOMADAIRE'!$P$29+'3-EDT HEBDOMADAIRE'!$R$29)+IF(I26="P",'3-EDT HEBDOMADAIRE'!$P$21+'3-EDT HEBDOMADAIRE'!$R$21)+IF(I26="Pb",'3-EDT HEBDOMADAIRE'!$P$33+'3-EDT HEBDOMADAIRE'!$R$33)</f>
        <v>0</v>
      </c>
      <c r="I26" s="26" t="s">
        <v>38</v>
      </c>
      <c r="J26" s="262">
        <v>44516</v>
      </c>
      <c r="K26" s="264" t="str">
        <f t="shared" si="2"/>
        <v>lun</v>
      </c>
      <c r="L26" s="30">
        <f>IF(M26="S1",'3-EDT HEBDOMADAIRE'!$D$13+'3-EDT HEBDOMADAIRE'!$F$13)+IF(M26="S2",'3-EDT HEBDOMADAIRE'!$D$17+'3-EDT HEBDOMADAIRE'!$F$17)+IF(M27="S1b",'3-EDT HEBDOMADAIRE'!$D$25+'3-EDT HEBDOMADAIRE'!$F$25)+IF(M26="S2b",'3-EDT HEBDOMADAIRE'!$D$29+'3-EDT HEBDOMADAIRE'!$F$29)+IF(M26="P",'3-EDT HEBDOMADAIRE'!$D$21+'3-EDT HEBDOMADAIRE'!$F$21)+IF(M26="Pb",'3-EDT HEBDOMADAIRE'!$D$33+'3-EDT HEBDOMADAIRE'!$F$33)</f>
        <v>0</v>
      </c>
      <c r="M26" s="26" t="s">
        <v>38</v>
      </c>
      <c r="N26" s="262">
        <v>44546</v>
      </c>
      <c r="O26" s="264" t="str">
        <f t="shared" si="3"/>
        <v>mer</v>
      </c>
      <c r="P26" s="30">
        <f>IF(Q26="S1",'3-EDT HEBDOMADAIRE'!$J$13+'3-EDT HEBDOMADAIRE'!$L$13)+IF(Q26="S2",'3-EDT HEBDOMADAIRE'!$J$17+'3-EDT HEBDOMADAIRE'!$L$17)+IF(Q26="S1b",'3-EDT HEBDOMADAIRE'!$J$25+'3-EDT HEBDOMADAIRE'!$L$25)+IF(Q26="S2b",'3-EDT HEBDOMADAIRE'!$J$29+'3-EDT HEBDOMADAIRE'!$L$29)+IF(Q26="P",'3-EDT HEBDOMADAIRE'!$J$21+'3-EDT HEBDOMADAIRE'!$L$21)+IF(Q26="Pb",'3-EDT HEBDOMADAIRE'!$J$33+'3-EDT HEBDOMADAIRE'!$L$33)</f>
        <v>0</v>
      </c>
      <c r="Q26" s="26" t="s">
        <v>38</v>
      </c>
      <c r="R26" s="262">
        <v>44577</v>
      </c>
      <c r="S26" s="264" t="str">
        <f t="shared" si="4"/>
        <v>sam</v>
      </c>
      <c r="T26" s="30">
        <f>IF(U26="S1",0)+IF(U26="S2",'3-EDT HEBDOMADAIRE'!$S$17)+IF(U26="S1b",0)+IF(U26="S2b",'3-EDT HEBDOMADAIRE'!$S$29)+IF(U26="P",'3-EDT HEBDOMADAIRE'!$S$21)+IF(U26="Pb",'3-EDT HEBDOMADAIRE'!$S$33)</f>
        <v>0</v>
      </c>
      <c r="U26" s="26" t="s">
        <v>38</v>
      </c>
      <c r="V26" s="262">
        <v>44608</v>
      </c>
      <c r="W26" s="264" t="str">
        <f t="shared" si="5"/>
        <v>mar</v>
      </c>
      <c r="X26" s="30">
        <f>IF(Y26="S1",'3-EDT HEBDOMADAIRE'!$G$13+'3-EDT HEBDOMADAIRE'!$I$13)+IF(Y26="S2",'3-EDT HEBDOMADAIRE'!$G$17+'3-EDT HEBDOMADAIRE'!$I$17)+IF(Y26="S1b",'3-EDT HEBDOMADAIRE'!$G$25+'3-EDT HEBDOMADAIRE'!$I$25)+IF(Y26="S2b",'3-EDT HEBDOMADAIRE'!$G$29+'3-EDT HEBDOMADAIRE'!$I$29)+IF(Y26="P",'3-EDT HEBDOMADAIRE'!$G$21+'3-EDT HEBDOMADAIRE'!$I$21)+IF(Y26="Pb",'3-EDT HEBDOMADAIRE'!$G$33+'3-EDT HEBDOMADAIRE'!$I$33)</f>
        <v>0</v>
      </c>
      <c r="Y26" s="26" t="s">
        <v>38</v>
      </c>
      <c r="Z26" s="262">
        <v>44636</v>
      </c>
      <c r="AA26" s="264" t="str">
        <f t="shared" si="6"/>
        <v>mar</v>
      </c>
      <c r="AB26" s="30">
        <f>IF(AC26="S1",'3-EDT HEBDOMADAIRE'!$G$13+'3-EDT HEBDOMADAIRE'!$I$13)+IF(AC26="S2",'3-EDT HEBDOMADAIRE'!$G$17+'3-EDT HEBDOMADAIRE'!$I$17)+IF(AC26="S1b",'3-EDT HEBDOMADAIRE'!$G$25+'3-EDT HEBDOMADAIRE'!$I$25)+IF(AC26="S2b",'3-EDT HEBDOMADAIRE'!$G$29+'3-EDT HEBDOMADAIRE'!$I$29)+IF(AC26="P",'3-EDT HEBDOMADAIRE'!$G$21+'3-EDT HEBDOMADAIRE'!$I$21)+IF(AC26="Pb",'3-EDT HEBDOMADAIRE'!$G$33+'3-EDT HEBDOMADAIRE'!$I$33)</f>
        <v>0</v>
      </c>
      <c r="AC26" s="26" t="s">
        <v>38</v>
      </c>
      <c r="AD26" s="316">
        <v>44667</v>
      </c>
      <c r="AE26" s="264" t="str">
        <f t="shared" si="7"/>
        <v>ven</v>
      </c>
      <c r="AF26" s="30">
        <f>IF(AG26="S1",'3-EDT HEBDOMADAIRE'!$P$13+'3-EDT HEBDOMADAIRE'!$R$13)+IF(AG26="S2",'3-EDT HEBDOMADAIRE'!$P$17+'3-EDT HEBDOMADAIRE'!$R$17)+IF(AG26="S1b",'3-EDT HEBDOMADAIRE'!$P$25+'3-EDT HEBDOMADAIRE'!$R$25)+IF(AG26="S2b",'3-EDT HEBDOMADAIRE'!$P$29+'3-EDT HEBDOMADAIRE'!$R$29)+IF(AG26="P",'3-EDT HEBDOMADAIRE'!$P$21+'3-EDT HEBDOMADAIRE'!$R$21)+IF(AG26="Pb",'3-EDT HEBDOMADAIRE'!$P$33+'3-EDT HEBDOMADAIRE'!$R$33)</f>
        <v>0</v>
      </c>
      <c r="AG26" s="26" t="s">
        <v>38</v>
      </c>
      <c r="AH26" s="316">
        <v>44697</v>
      </c>
      <c r="AI26" s="264" t="str">
        <f t="shared" si="8"/>
        <v>dim</v>
      </c>
      <c r="AJ26" s="30"/>
      <c r="AK26" s="26" t="s">
        <v>38</v>
      </c>
      <c r="AL26" s="262">
        <v>44728</v>
      </c>
      <c r="AM26" s="264" t="str">
        <f t="shared" si="9"/>
        <v>mer</v>
      </c>
      <c r="AN26" s="30">
        <f>IF(AO26="S1",'3-EDT HEBDOMADAIRE'!$J$13+'3-EDT HEBDOMADAIRE'!$L$13)+IF(AO26="S2",'3-EDT HEBDOMADAIRE'!$J$17+'3-EDT HEBDOMADAIRE'!$L$17)+IF(AO26="S1b",'3-EDT HEBDOMADAIRE'!$J$25+'3-EDT HEBDOMADAIRE'!$L$25)+IF(AO26="S2b",'3-EDT HEBDOMADAIRE'!$J$29+'3-EDT HEBDOMADAIRE'!$L$29)+IF(AO26="P",'3-EDT HEBDOMADAIRE'!$J$21+'3-EDT HEBDOMADAIRE'!$L$21)+IF(AO26="Pb",'3-EDT HEBDOMADAIRE'!$J$33+'3-EDT HEBDOMADAIRE'!$L$33)</f>
        <v>0</v>
      </c>
      <c r="AO26" s="26" t="s">
        <v>38</v>
      </c>
      <c r="AP26" s="262">
        <v>44758</v>
      </c>
      <c r="AQ26" s="264" t="str">
        <f t="shared" si="10"/>
        <v>ven</v>
      </c>
      <c r="AR26" s="30">
        <f>IF(AS26="S1",'3-EDT HEBDOMADAIRE'!$P$13+'3-EDT HEBDOMADAIRE'!$R$13)+IF(AS26="S2",'3-EDT HEBDOMADAIRE'!$P$17+'3-EDT HEBDOMADAIRE'!$R$17)+IF(AS26="S1b",'3-EDT HEBDOMADAIRE'!$P$25+'3-EDT HEBDOMADAIRE'!$R$25)+IF(AS26="S2b",'3-EDT HEBDOMADAIRE'!$P$29+'3-EDT HEBDOMADAIRE'!$R$29)+IF(AS26="P",'3-EDT HEBDOMADAIRE'!$P$21+'3-EDT HEBDOMADAIRE'!$R$21)+IF(AS26="Pb",'3-EDT HEBDOMADAIRE'!$P$33+'3-EDT HEBDOMADAIRE'!$R$33)</f>
        <v>0</v>
      </c>
      <c r="AS26" s="26" t="s">
        <v>38</v>
      </c>
      <c r="AT26" s="262">
        <v>44789</v>
      </c>
      <c r="AU26" s="264" t="str">
        <f t="shared" si="11"/>
        <v>lun</v>
      </c>
      <c r="AV26" s="30">
        <f>IF(AW26="S1",'3-EDT HEBDOMADAIRE'!$D$13+'3-EDT HEBDOMADAIRE'!$F$13)+IF(AW26="S2",'3-EDT HEBDOMADAIRE'!$D$17+'3-EDT HEBDOMADAIRE'!$F$17)+IF(AW27="S1b",'3-EDT HEBDOMADAIRE'!$D$25+'3-EDT HEBDOMADAIRE'!$F$25)+IF(AW26="S2b",'3-EDT HEBDOMADAIRE'!$D$29+'3-EDT HEBDOMADAIRE'!$F$29)+IF(AW26="P",'3-EDT HEBDOMADAIRE'!$D$21+'3-EDT HEBDOMADAIRE'!$F$21)+IF(AW26="Pb",'3-EDT HEBDOMADAIRE'!$D$33+'3-EDT HEBDOMADAIRE'!$F$33)</f>
        <v>0</v>
      </c>
      <c r="AW26" s="26" t="s">
        <v>38</v>
      </c>
      <c r="AX26" s="3"/>
      <c r="AY26" s="6"/>
      <c r="AZ26" s="9"/>
      <c r="BA26" s="25">
        <f t="shared" si="12"/>
        <v>0</v>
      </c>
    </row>
    <row r="27" spans="1:54" ht="12.75" customHeight="1" x14ac:dyDescent="0.2">
      <c r="A27" s="15"/>
      <c r="B27" s="262">
        <v>44456</v>
      </c>
      <c r="C27" s="264" t="str">
        <f t="shared" si="0"/>
        <v>jeu</v>
      </c>
      <c r="D27" s="30">
        <f>IF(E27="S1",'3-EDT HEBDOMADAIRE'!$M$13+'3-EDT HEBDOMADAIRE'!$O$13)+IF(E27="S2",'3-EDT HEBDOMADAIRE'!$M$17+'3-EDT HEBDOMADAIRE'!$O$17)+IF(E27="S1b",'3-EDT HEBDOMADAIRE'!$M$25+'3-EDT HEBDOMADAIRE'!$O$25)+IF(E27="S2b",'3-EDT HEBDOMADAIRE'!$M$29+'3-EDT HEBDOMADAIRE'!$O$29)+IF(E27="P",'3-EDT HEBDOMADAIRE'!$M$21+'3-EDT HEBDOMADAIRE'!$O$21)+IF(E27="Pb",'3-EDT HEBDOMADAIRE'!$M$33+'3-EDT HEBDOMADAIRE'!$O$33)</f>
        <v>0</v>
      </c>
      <c r="E27" s="26" t="s">
        <v>38</v>
      </c>
      <c r="F27" s="262">
        <v>44486</v>
      </c>
      <c r="G27" s="264" t="str">
        <f t="shared" si="1"/>
        <v>sam</v>
      </c>
      <c r="H27" s="30">
        <f>IF(I27="S1",0)+IF(I27="S2",'3-EDT HEBDOMADAIRE'!$S$17)+IF(I27="S1b",0)+IF(I27="S2b",'3-EDT HEBDOMADAIRE'!$S$29)+IF(I27="P",'3-EDT HEBDOMADAIRE'!$S$21)+IF(I27="Pb",'3-EDT HEBDOMADAIRE'!$S$33)</f>
        <v>0</v>
      </c>
      <c r="I27" s="26" t="s">
        <v>38</v>
      </c>
      <c r="J27" s="262">
        <v>44517</v>
      </c>
      <c r="K27" s="264" t="str">
        <f t="shared" si="2"/>
        <v>mar</v>
      </c>
      <c r="L27" s="30">
        <f>IF(M27="S1",'3-EDT HEBDOMADAIRE'!$G$13+'3-EDT HEBDOMADAIRE'!$I$13)+IF(M27="S2",'3-EDT HEBDOMADAIRE'!$G$17+'3-EDT HEBDOMADAIRE'!$I$17)+IF(M27="S1b",'3-EDT HEBDOMADAIRE'!$G$25+'3-EDT HEBDOMADAIRE'!$I$25)+IF(M27="S2b",'3-EDT HEBDOMADAIRE'!$G$29+'3-EDT HEBDOMADAIRE'!$I$29)+IF(M27="P",'3-EDT HEBDOMADAIRE'!$G$21+'3-EDT HEBDOMADAIRE'!$I$21)+IF(M27="Pb",'3-EDT HEBDOMADAIRE'!$G$33+'3-EDT HEBDOMADAIRE'!$I$33)</f>
        <v>0</v>
      </c>
      <c r="M27" s="26" t="s">
        <v>38</v>
      </c>
      <c r="N27" s="262">
        <v>44547</v>
      </c>
      <c r="O27" s="264" t="str">
        <f t="shared" si="3"/>
        <v>jeu</v>
      </c>
      <c r="P27" s="30">
        <f>IF(Q27="S1",'3-EDT HEBDOMADAIRE'!$M$13+'3-EDT HEBDOMADAIRE'!$O$13)+IF(Q27="S2",'3-EDT HEBDOMADAIRE'!$M$17+'3-EDT HEBDOMADAIRE'!$O$17)+IF(Q27="S1b",'3-EDT HEBDOMADAIRE'!$M$25+'3-EDT HEBDOMADAIRE'!$O$25)+IF(Q27="S2b",'3-EDT HEBDOMADAIRE'!$M$29+'3-EDT HEBDOMADAIRE'!$O$29)+IF(Q27="P",'3-EDT HEBDOMADAIRE'!$M$21+'3-EDT HEBDOMADAIRE'!$O$21)+IF(Q27="Pb",'3-EDT HEBDOMADAIRE'!$M$33+'3-EDT HEBDOMADAIRE'!$O$33)</f>
        <v>0</v>
      </c>
      <c r="Q27" s="26" t="s">
        <v>38</v>
      </c>
      <c r="R27" s="262">
        <v>44578</v>
      </c>
      <c r="S27" s="264" t="str">
        <f t="shared" si="4"/>
        <v>dim</v>
      </c>
      <c r="T27" s="30"/>
      <c r="U27" s="26" t="s">
        <v>38</v>
      </c>
      <c r="V27" s="262">
        <v>44609</v>
      </c>
      <c r="W27" s="264" t="str">
        <f t="shared" si="5"/>
        <v>mer</v>
      </c>
      <c r="X27" s="30">
        <f>IF(Y27="S1",'3-EDT HEBDOMADAIRE'!$J$13+'3-EDT HEBDOMADAIRE'!$L$13)+IF(Y27="S2",'3-EDT HEBDOMADAIRE'!$J$17+'3-EDT HEBDOMADAIRE'!$L$17)+IF(Y27="S1b",'3-EDT HEBDOMADAIRE'!$J$25+'3-EDT HEBDOMADAIRE'!$L$25)+IF(Y27="S2b",'3-EDT HEBDOMADAIRE'!$J$29+'3-EDT HEBDOMADAIRE'!$L$29)+IF(Y27="P",'3-EDT HEBDOMADAIRE'!$J$21+'3-EDT HEBDOMADAIRE'!$L$21)+IF(Y27="Pb",'3-EDT HEBDOMADAIRE'!$J$33+'3-EDT HEBDOMADAIRE'!$L$33)</f>
        <v>0</v>
      </c>
      <c r="Y27" s="26" t="s">
        <v>38</v>
      </c>
      <c r="Z27" s="262">
        <v>44637</v>
      </c>
      <c r="AA27" s="264" t="str">
        <f t="shared" si="6"/>
        <v>mer</v>
      </c>
      <c r="AB27" s="30">
        <f>IF(AC27="S1",'3-EDT HEBDOMADAIRE'!$J$13+'3-EDT HEBDOMADAIRE'!$L$13)+IF(AC27="S2",'3-EDT HEBDOMADAIRE'!$J$17+'3-EDT HEBDOMADAIRE'!$L$17)+IF(AC27="S1b",'3-EDT HEBDOMADAIRE'!$J$25+'3-EDT HEBDOMADAIRE'!$L$25)+IF(AC27="S2b",'3-EDT HEBDOMADAIRE'!$J$29+'3-EDT HEBDOMADAIRE'!$L$29)+IF(AC27="P",'3-EDT HEBDOMADAIRE'!$J$21+'3-EDT HEBDOMADAIRE'!$L$21)+IF(AC27="Pb",'3-EDT HEBDOMADAIRE'!$J$33+'3-EDT HEBDOMADAIRE'!$L$33)</f>
        <v>0</v>
      </c>
      <c r="AC27" s="26" t="s">
        <v>38</v>
      </c>
      <c r="AD27" s="316">
        <v>44668</v>
      </c>
      <c r="AE27" s="264" t="str">
        <f t="shared" si="7"/>
        <v>sam</v>
      </c>
      <c r="AF27" s="30">
        <f>IF(AG27="S1",0)+IF(AG27="S2",'3-EDT HEBDOMADAIRE'!$S$17)+IF(AG27="S1b",0)+IF(AG27="S2b",'3-EDT HEBDOMADAIRE'!$S$29)+IF(AG27="P",'3-EDT HEBDOMADAIRE'!$S$21)+IF(AG27="Pb",'3-EDT HEBDOMADAIRE'!$S$33)</f>
        <v>0</v>
      </c>
      <c r="AG27" s="26" t="s">
        <v>38</v>
      </c>
      <c r="AH27" s="316">
        <v>44698</v>
      </c>
      <c r="AI27" s="264" t="str">
        <f t="shared" si="8"/>
        <v>lun</v>
      </c>
      <c r="AJ27" s="30">
        <f>IF(AK27="S1",'3-EDT HEBDOMADAIRE'!$D$13+'3-EDT HEBDOMADAIRE'!$F$13)+IF(AK27="S2",'3-EDT HEBDOMADAIRE'!$D$17+'3-EDT HEBDOMADAIRE'!$F$17)+IF(AK28="S1b",'3-EDT HEBDOMADAIRE'!$D$25+'3-EDT HEBDOMADAIRE'!$F$25)+IF(AK27="S2b",'3-EDT HEBDOMADAIRE'!$D$29+'3-EDT HEBDOMADAIRE'!$F$29)+IF(AK27="P",'3-EDT HEBDOMADAIRE'!$D$21+'3-EDT HEBDOMADAIRE'!$F$21)+IF(AK27="Pb",'3-EDT HEBDOMADAIRE'!$D$33+'3-EDT HEBDOMADAIRE'!$F$33)</f>
        <v>0</v>
      </c>
      <c r="AK27" s="26" t="s">
        <v>38</v>
      </c>
      <c r="AL27" s="262">
        <v>44729</v>
      </c>
      <c r="AM27" s="264" t="str">
        <f t="shared" si="9"/>
        <v>jeu</v>
      </c>
      <c r="AN27" s="30">
        <f>IF(AO27="S1",'3-EDT HEBDOMADAIRE'!$M$13+'3-EDT HEBDOMADAIRE'!$O$13)+IF(AO27="S2",'3-EDT HEBDOMADAIRE'!$M$17+'3-EDT HEBDOMADAIRE'!$O$17)+IF(AO27="S1b",'3-EDT HEBDOMADAIRE'!$M$25+'3-EDT HEBDOMADAIRE'!$O$25)+IF(AO27="S2b",'3-EDT HEBDOMADAIRE'!$M$29+'3-EDT HEBDOMADAIRE'!$O$29)+IF(AO27="P",'3-EDT HEBDOMADAIRE'!$M$21+'3-EDT HEBDOMADAIRE'!$O$21)+IF(AO27="Pb",'3-EDT HEBDOMADAIRE'!$M$33+'3-EDT HEBDOMADAIRE'!$O$33)</f>
        <v>0</v>
      </c>
      <c r="AO27" s="26" t="s">
        <v>38</v>
      </c>
      <c r="AP27" s="262">
        <v>44759</v>
      </c>
      <c r="AQ27" s="264" t="str">
        <f t="shared" si="10"/>
        <v>sam</v>
      </c>
      <c r="AR27" s="30">
        <f>IF(AS27="S1",0)+IF(AS27="S2",'3-EDT HEBDOMADAIRE'!$S$17)+IF(AS27="S1b",0)+IF(AS27="S2b",'3-EDT HEBDOMADAIRE'!$S$29)+IF(AS27="P",'3-EDT HEBDOMADAIRE'!$S$21)+IF(AS27="Pb",'3-EDT HEBDOMADAIRE'!$S$33)</f>
        <v>0</v>
      </c>
      <c r="AS27" s="26" t="s">
        <v>38</v>
      </c>
      <c r="AT27" s="262">
        <v>44790</v>
      </c>
      <c r="AU27" s="264" t="str">
        <f t="shared" si="11"/>
        <v>mar</v>
      </c>
      <c r="AV27" s="30">
        <f>IF(AW27="S1",'3-EDT HEBDOMADAIRE'!$G$13+'3-EDT HEBDOMADAIRE'!$I$13)+IF(AW27="S2",'3-EDT HEBDOMADAIRE'!$G$17+'3-EDT HEBDOMADAIRE'!$I$17)+IF(AW27="S1b",'3-EDT HEBDOMADAIRE'!$G$25+'3-EDT HEBDOMADAIRE'!$I$25)+IF(AW27="S2b",'3-EDT HEBDOMADAIRE'!$G$29+'3-EDT HEBDOMADAIRE'!$I$29)+IF(AW27="P",'3-EDT HEBDOMADAIRE'!$G$21+'3-EDT HEBDOMADAIRE'!$I$21)+IF(AW27="Pb",'3-EDT HEBDOMADAIRE'!$G$33+'3-EDT HEBDOMADAIRE'!$I$33)</f>
        <v>0</v>
      </c>
      <c r="AW27" s="26" t="s">
        <v>38</v>
      </c>
      <c r="AX27" s="3"/>
      <c r="AY27" s="6"/>
      <c r="AZ27" s="9"/>
      <c r="BA27" s="25">
        <f t="shared" si="12"/>
        <v>0</v>
      </c>
    </row>
    <row r="28" spans="1:54" ht="12.75" customHeight="1" x14ac:dyDescent="0.2">
      <c r="A28" s="15"/>
      <c r="B28" s="262">
        <v>44457</v>
      </c>
      <c r="C28" s="264" t="str">
        <f t="shared" si="0"/>
        <v>ven</v>
      </c>
      <c r="D28" s="30">
        <f>IF(E28="S1",'3-EDT HEBDOMADAIRE'!$P$13+'3-EDT HEBDOMADAIRE'!$R$13)+IF(E28="S2",'3-EDT HEBDOMADAIRE'!$P$17+'3-EDT HEBDOMADAIRE'!$R$17)+IF(E28="S1b",'3-EDT HEBDOMADAIRE'!$P$25+'3-EDT HEBDOMADAIRE'!$R$25)+IF(E28="S2b",'3-EDT HEBDOMADAIRE'!$P$29+'3-EDT HEBDOMADAIRE'!$R$29)+IF(E28="P",'3-EDT HEBDOMADAIRE'!$P$21+'3-EDT HEBDOMADAIRE'!$R$21)+IF(E28="Pb",'3-EDT HEBDOMADAIRE'!$P$33+'3-EDT HEBDOMADAIRE'!$R$33)</f>
        <v>0</v>
      </c>
      <c r="E28" s="26" t="s">
        <v>38</v>
      </c>
      <c r="F28" s="262">
        <v>44487</v>
      </c>
      <c r="G28" s="264" t="str">
        <f t="shared" si="1"/>
        <v>dim</v>
      </c>
      <c r="H28" s="30"/>
      <c r="I28" s="26" t="s">
        <v>38</v>
      </c>
      <c r="J28" s="262">
        <v>44518</v>
      </c>
      <c r="K28" s="264" t="str">
        <f t="shared" si="2"/>
        <v>mer</v>
      </c>
      <c r="L28" s="30">
        <f>IF(M28="S1",'3-EDT HEBDOMADAIRE'!$J$13+'3-EDT HEBDOMADAIRE'!$L$13)+IF(M28="S2",'3-EDT HEBDOMADAIRE'!$J$17+'3-EDT HEBDOMADAIRE'!$L$17)+IF(M28="S1b",'3-EDT HEBDOMADAIRE'!$J$25+'3-EDT HEBDOMADAIRE'!$L$25)+IF(M28="S2b",'3-EDT HEBDOMADAIRE'!$J$29+'3-EDT HEBDOMADAIRE'!$L$29)+IF(M28="P",'3-EDT HEBDOMADAIRE'!$J$21+'3-EDT HEBDOMADAIRE'!$L$21)+IF(M28="Pb",'3-EDT HEBDOMADAIRE'!$J$33+'3-EDT HEBDOMADAIRE'!$L$33)</f>
        <v>0</v>
      </c>
      <c r="M28" s="26" t="s">
        <v>38</v>
      </c>
      <c r="N28" s="262">
        <v>44548</v>
      </c>
      <c r="O28" s="264" t="str">
        <f t="shared" si="3"/>
        <v>ven</v>
      </c>
      <c r="P28" s="30">
        <f>IF(Q28="S1",'3-EDT HEBDOMADAIRE'!$P$13+'3-EDT HEBDOMADAIRE'!$R$13)+IF(Q28="S2",'3-EDT HEBDOMADAIRE'!$P$17+'3-EDT HEBDOMADAIRE'!$R$17)+IF(Q28="S1b",'3-EDT HEBDOMADAIRE'!$P$25+'3-EDT HEBDOMADAIRE'!$R$25)+IF(Q28="S2b",'3-EDT HEBDOMADAIRE'!$P$29+'3-EDT HEBDOMADAIRE'!$R$29)+IF(Q28="P",'3-EDT HEBDOMADAIRE'!$P$21+'3-EDT HEBDOMADAIRE'!$R$21)+IF(Q28="Pb",'3-EDT HEBDOMADAIRE'!$P$33+'3-EDT HEBDOMADAIRE'!$R$33)</f>
        <v>0</v>
      </c>
      <c r="Q28" s="26" t="s">
        <v>38</v>
      </c>
      <c r="R28" s="262">
        <v>44579</v>
      </c>
      <c r="S28" s="264" t="str">
        <f t="shared" si="4"/>
        <v>lun</v>
      </c>
      <c r="T28" s="30">
        <f>IF(U28="S1",'3-EDT HEBDOMADAIRE'!$D$13+'3-EDT HEBDOMADAIRE'!$F$13)+IF(U28="S2",'3-EDT HEBDOMADAIRE'!$D$17+'3-EDT HEBDOMADAIRE'!$F$17)+IF(U29="S1b",'3-EDT HEBDOMADAIRE'!$D$25+'3-EDT HEBDOMADAIRE'!$F$25)+IF(U28="S2b",'3-EDT HEBDOMADAIRE'!$D$29+'3-EDT HEBDOMADAIRE'!$F$29)+IF(U28="P",'3-EDT HEBDOMADAIRE'!$D$21+'3-EDT HEBDOMADAIRE'!$F$21)+IF(U28="Pb",'3-EDT HEBDOMADAIRE'!$D$33+'3-EDT HEBDOMADAIRE'!$F$33)</f>
        <v>0</v>
      </c>
      <c r="U28" s="26" t="s">
        <v>38</v>
      </c>
      <c r="V28" s="262">
        <v>44610</v>
      </c>
      <c r="W28" s="264" t="str">
        <f t="shared" si="5"/>
        <v>jeu</v>
      </c>
      <c r="X28" s="30">
        <f>IF(Y28="S1",'3-EDT HEBDOMADAIRE'!$M$13+'3-EDT HEBDOMADAIRE'!$O$13)+IF(Y28="S2",'3-EDT HEBDOMADAIRE'!$M$17+'3-EDT HEBDOMADAIRE'!$O$17)+IF(Y28="S1b",'3-EDT HEBDOMADAIRE'!$M$25+'3-EDT HEBDOMADAIRE'!$O$25)+IF(Y28="S2b",'3-EDT HEBDOMADAIRE'!$M$29+'3-EDT HEBDOMADAIRE'!$O$29)+IF(Y28="P",'3-EDT HEBDOMADAIRE'!$M$21+'3-EDT HEBDOMADAIRE'!$O$21)+IF(Y28="Pb",'3-EDT HEBDOMADAIRE'!$M$33+'3-EDT HEBDOMADAIRE'!$O$33)</f>
        <v>0</v>
      </c>
      <c r="Y28" s="26" t="s">
        <v>38</v>
      </c>
      <c r="Z28" s="262">
        <v>44638</v>
      </c>
      <c r="AA28" s="264" t="str">
        <f t="shared" si="6"/>
        <v>jeu</v>
      </c>
      <c r="AB28" s="30">
        <f>IF(AC28="S1",'3-EDT HEBDOMADAIRE'!$M$13+'3-EDT HEBDOMADAIRE'!$O$13)+IF(AC28="S2",'3-EDT HEBDOMADAIRE'!$M$17+'3-EDT HEBDOMADAIRE'!$O$17)+IF(AC28="S1b",'3-EDT HEBDOMADAIRE'!$M$25+'3-EDT HEBDOMADAIRE'!$O$25)+IF(AC28="S2b",'3-EDT HEBDOMADAIRE'!$M$29+'3-EDT HEBDOMADAIRE'!$O$29)+IF(AC28="P",'3-EDT HEBDOMADAIRE'!$M$21+'3-EDT HEBDOMADAIRE'!$O$21)+IF(AC28="Pb",'3-EDT HEBDOMADAIRE'!$M$33+'3-EDT HEBDOMADAIRE'!$O$33)</f>
        <v>0</v>
      </c>
      <c r="AC28" s="26" t="s">
        <v>38</v>
      </c>
      <c r="AD28" s="316">
        <v>44669</v>
      </c>
      <c r="AE28" s="264" t="str">
        <f t="shared" si="7"/>
        <v>dim</v>
      </c>
      <c r="AF28" s="30"/>
      <c r="AG28" s="26" t="s">
        <v>38</v>
      </c>
      <c r="AH28" s="316">
        <v>44699</v>
      </c>
      <c r="AI28" s="264" t="str">
        <f t="shared" si="8"/>
        <v>mar</v>
      </c>
      <c r="AJ28" s="30">
        <f>IF(AK28="S1",'3-EDT HEBDOMADAIRE'!$G$13+'3-EDT HEBDOMADAIRE'!$I$13)+IF(AK28="S2",'3-EDT HEBDOMADAIRE'!$G$17+'3-EDT HEBDOMADAIRE'!$I$17)+IF(AK28="S1b",'3-EDT HEBDOMADAIRE'!$G$25+'3-EDT HEBDOMADAIRE'!$I$25)+IF(AK28="S2b",'3-EDT HEBDOMADAIRE'!$G$29+'3-EDT HEBDOMADAIRE'!$I$29)+IF(AK28="P",'3-EDT HEBDOMADAIRE'!$G$21+'3-EDT HEBDOMADAIRE'!$I$21)+IF(AK28="Pb",'3-EDT HEBDOMADAIRE'!$G$33+'3-EDT HEBDOMADAIRE'!$I$33)</f>
        <v>0</v>
      </c>
      <c r="AK28" s="26" t="s">
        <v>38</v>
      </c>
      <c r="AL28" s="262">
        <v>44730</v>
      </c>
      <c r="AM28" s="264" t="str">
        <f t="shared" si="9"/>
        <v>ven</v>
      </c>
      <c r="AN28" s="30">
        <f>IF(AO28="S1",'3-EDT HEBDOMADAIRE'!$P$13+'3-EDT HEBDOMADAIRE'!$R$13)+IF(AO28="S2",'3-EDT HEBDOMADAIRE'!$P$17+'3-EDT HEBDOMADAIRE'!$R$17)+IF(AO28="S1b",'3-EDT HEBDOMADAIRE'!$P$25+'3-EDT HEBDOMADAIRE'!$R$25)+IF(AO28="S2b",'3-EDT HEBDOMADAIRE'!$P$29+'3-EDT HEBDOMADAIRE'!$R$29)+IF(AO28="P",'3-EDT HEBDOMADAIRE'!$P$21+'3-EDT HEBDOMADAIRE'!$R$21)+IF(AO28="Pb",'3-EDT HEBDOMADAIRE'!$P$33+'3-EDT HEBDOMADAIRE'!$R$33)</f>
        <v>0</v>
      </c>
      <c r="AO28" s="26" t="s">
        <v>38</v>
      </c>
      <c r="AP28" s="262">
        <v>44760</v>
      </c>
      <c r="AQ28" s="264" t="str">
        <f t="shared" si="10"/>
        <v>dim</v>
      </c>
      <c r="AR28" s="30"/>
      <c r="AS28" s="26" t="s">
        <v>38</v>
      </c>
      <c r="AT28" s="262">
        <v>44791</v>
      </c>
      <c r="AU28" s="264" t="str">
        <f t="shared" si="11"/>
        <v>mer</v>
      </c>
      <c r="AV28" s="30">
        <f>IF(AW28="S1",'3-EDT HEBDOMADAIRE'!$J$13+'3-EDT HEBDOMADAIRE'!$L$13)+IF(AW28="S2",'3-EDT HEBDOMADAIRE'!$J$17+'3-EDT HEBDOMADAIRE'!$L$17)+IF(AW28="S1b",'3-EDT HEBDOMADAIRE'!$J$25+'3-EDT HEBDOMADAIRE'!$L$25)+IF(AW28="S2b",'3-EDT HEBDOMADAIRE'!$J$29+'3-EDT HEBDOMADAIRE'!$L$29)+IF(AW28="P",'3-EDT HEBDOMADAIRE'!$J$21+'3-EDT HEBDOMADAIRE'!$L$21)+IF(AW28="Pb",'3-EDT HEBDOMADAIRE'!$J$33+'3-EDT HEBDOMADAIRE'!$L$33)</f>
        <v>0</v>
      </c>
      <c r="AW28" s="26" t="s">
        <v>38</v>
      </c>
      <c r="AX28" s="3"/>
      <c r="AY28" s="6"/>
      <c r="AZ28" s="9"/>
      <c r="BA28" s="25">
        <f t="shared" si="12"/>
        <v>0</v>
      </c>
    </row>
    <row r="29" spans="1:54" ht="12.75" customHeight="1" x14ac:dyDescent="0.2">
      <c r="A29" s="15"/>
      <c r="B29" s="262">
        <v>44458</v>
      </c>
      <c r="C29" s="264" t="str">
        <f t="shared" si="0"/>
        <v>sam</v>
      </c>
      <c r="D29" s="30">
        <f>IF(E29="S1",0)+IF(E29="S2",'3-EDT HEBDOMADAIRE'!$S$17)+IF(E29="S1b",0)+IF(E29="S2b",'3-EDT HEBDOMADAIRE'!$S$29)+IF(E29="P",'3-EDT HEBDOMADAIRE'!$S$21)+IF(E29="Pb",'3-EDT HEBDOMADAIRE'!$S$33)</f>
        <v>0</v>
      </c>
      <c r="E29" s="26" t="s">
        <v>38</v>
      </c>
      <c r="F29" s="262">
        <v>44488</v>
      </c>
      <c r="G29" s="264" t="str">
        <f t="shared" si="1"/>
        <v>lun</v>
      </c>
      <c r="H29" s="30">
        <f>IF(I29="S1",'3-EDT HEBDOMADAIRE'!$D$13+'3-EDT HEBDOMADAIRE'!$F$13)+IF(I29="S2",'3-EDT HEBDOMADAIRE'!$D$17+'3-EDT HEBDOMADAIRE'!$F$17)+IF(I30="S1b",'3-EDT HEBDOMADAIRE'!$D$25+'3-EDT HEBDOMADAIRE'!$F$25)+IF(I29="S2b",'3-EDT HEBDOMADAIRE'!$D$29+'3-EDT HEBDOMADAIRE'!$F$29)+IF(I29="P",'3-EDT HEBDOMADAIRE'!$D$21+'3-EDT HEBDOMADAIRE'!$F$21)+IF(I29="Pb",'3-EDT HEBDOMADAIRE'!$D$33+'3-EDT HEBDOMADAIRE'!$F$33)</f>
        <v>0</v>
      </c>
      <c r="I29" s="26" t="s">
        <v>38</v>
      </c>
      <c r="J29" s="262">
        <v>44519</v>
      </c>
      <c r="K29" s="264" t="str">
        <f t="shared" si="2"/>
        <v>jeu</v>
      </c>
      <c r="L29" s="30">
        <f>IF(M29="S1",'3-EDT HEBDOMADAIRE'!$M$13+'3-EDT HEBDOMADAIRE'!$O$13)+IF(M29="S2",'3-EDT HEBDOMADAIRE'!$M$17+'3-EDT HEBDOMADAIRE'!$O$17)+IF(M29="S1b",'3-EDT HEBDOMADAIRE'!$M$25+'3-EDT HEBDOMADAIRE'!$O$25)+IF(M29="S2b",'3-EDT HEBDOMADAIRE'!$M$29+'3-EDT HEBDOMADAIRE'!$O$29)+IF(M29="P",'3-EDT HEBDOMADAIRE'!$M$21+'3-EDT HEBDOMADAIRE'!$O$21)+IF(M29="Pb",'3-EDT HEBDOMADAIRE'!$M$33+'3-EDT HEBDOMADAIRE'!$O$33)</f>
        <v>0</v>
      </c>
      <c r="M29" s="26" t="s">
        <v>38</v>
      </c>
      <c r="N29" s="262">
        <v>44549</v>
      </c>
      <c r="O29" s="264" t="str">
        <f t="shared" si="3"/>
        <v>sam</v>
      </c>
      <c r="P29" s="30">
        <f>IF(Q29="S1",0)+IF(Q29="S2",'3-EDT HEBDOMADAIRE'!$S$17)+IF(Q29="S1b",0)+IF(Q29="S2b",'3-EDT HEBDOMADAIRE'!$S$29)+IF(Q29="P",'3-EDT HEBDOMADAIRE'!$S$21)+IF(Q29="Pb",'3-EDT HEBDOMADAIRE'!$S$33)</f>
        <v>0</v>
      </c>
      <c r="Q29" s="26" t="s">
        <v>38</v>
      </c>
      <c r="R29" s="262">
        <v>44580</v>
      </c>
      <c r="S29" s="264" t="str">
        <f t="shared" si="4"/>
        <v>mar</v>
      </c>
      <c r="T29" s="30">
        <f>IF(U29="S1",'3-EDT HEBDOMADAIRE'!$G$13+'3-EDT HEBDOMADAIRE'!$I$13)+IF(U29="S2",'3-EDT HEBDOMADAIRE'!$G$17+'3-EDT HEBDOMADAIRE'!$I$17)+IF(U29="S1b",'3-EDT HEBDOMADAIRE'!$G$25+'3-EDT HEBDOMADAIRE'!$I$25)+IF(U29="S2b",'3-EDT HEBDOMADAIRE'!$G$29+'3-EDT HEBDOMADAIRE'!$I$29)+IF(U29="P",'3-EDT HEBDOMADAIRE'!$G$21+'3-EDT HEBDOMADAIRE'!$I$21)+IF(U29="Pb",'3-EDT HEBDOMADAIRE'!$G$33+'3-EDT HEBDOMADAIRE'!$I$33)</f>
        <v>0</v>
      </c>
      <c r="U29" s="26" t="s">
        <v>38</v>
      </c>
      <c r="V29" s="262">
        <v>44611</v>
      </c>
      <c r="W29" s="264" t="str">
        <f t="shared" si="5"/>
        <v>ven</v>
      </c>
      <c r="X29" s="30">
        <f>IF(Y29="S1",'3-EDT HEBDOMADAIRE'!$P$13+'3-EDT HEBDOMADAIRE'!$R$13)+IF(Y29="S2",'3-EDT HEBDOMADAIRE'!$P$17+'3-EDT HEBDOMADAIRE'!$R$17)+IF(Y29="S1b",'3-EDT HEBDOMADAIRE'!$P$25+'3-EDT HEBDOMADAIRE'!$R$25)+IF(Y29="S2b",'3-EDT HEBDOMADAIRE'!$P$29+'3-EDT HEBDOMADAIRE'!$R$29)+IF(Y29="P",'3-EDT HEBDOMADAIRE'!$P$21+'3-EDT HEBDOMADAIRE'!$R$21)+IF(Y29="Pb",'3-EDT HEBDOMADAIRE'!$P$33+'3-EDT HEBDOMADAIRE'!$R$33)</f>
        <v>0</v>
      </c>
      <c r="Y29" s="26" t="s">
        <v>38</v>
      </c>
      <c r="Z29" s="262">
        <v>44639</v>
      </c>
      <c r="AA29" s="264" t="str">
        <f t="shared" si="6"/>
        <v>ven</v>
      </c>
      <c r="AB29" s="30">
        <f>IF(AC29="S1",'3-EDT HEBDOMADAIRE'!$P$13+'3-EDT HEBDOMADAIRE'!$R$13)+IF(AC29="S2",'3-EDT HEBDOMADAIRE'!$P$17+'3-EDT HEBDOMADAIRE'!$R$17)+IF(AC29="S1b",'3-EDT HEBDOMADAIRE'!$P$25+'3-EDT HEBDOMADAIRE'!$R$25)+IF(AC29="S2b",'3-EDT HEBDOMADAIRE'!$P$29+'3-EDT HEBDOMADAIRE'!$R$29)+IF(AC29="P",'3-EDT HEBDOMADAIRE'!$P$21+'3-EDT HEBDOMADAIRE'!$R$21)+IF(AC29="Pb",'3-EDT HEBDOMADAIRE'!$P$33+'3-EDT HEBDOMADAIRE'!$R$33)</f>
        <v>0</v>
      </c>
      <c r="AC29" s="26" t="s">
        <v>38</v>
      </c>
      <c r="AD29" s="316">
        <v>44670</v>
      </c>
      <c r="AE29" s="264" t="str">
        <f t="shared" si="7"/>
        <v>lun</v>
      </c>
      <c r="AF29" s="30">
        <f>IF(AG29="S1",'3-EDT HEBDOMADAIRE'!$D$13+'3-EDT HEBDOMADAIRE'!$F$13)+IF(AG29="S2",'3-EDT HEBDOMADAIRE'!$D$17+'3-EDT HEBDOMADAIRE'!$F$17)+IF(AG30="S1b",'3-EDT HEBDOMADAIRE'!$D$25+'3-EDT HEBDOMADAIRE'!$F$25)+IF(AG29="S2b",'3-EDT HEBDOMADAIRE'!$D$29+'3-EDT HEBDOMADAIRE'!$F$29)+IF(AG29="P",'3-EDT HEBDOMADAIRE'!$D$21+'3-EDT HEBDOMADAIRE'!$F$21)+IF(AG29="Pb",'3-EDT HEBDOMADAIRE'!$D$33+'3-EDT HEBDOMADAIRE'!$F$33)</f>
        <v>0</v>
      </c>
      <c r="AG29" s="26" t="s">
        <v>38</v>
      </c>
      <c r="AH29" s="316">
        <v>44700</v>
      </c>
      <c r="AI29" s="264" t="str">
        <f t="shared" si="8"/>
        <v>mer</v>
      </c>
      <c r="AJ29" s="30">
        <f>IF(AK29="S1",'3-EDT HEBDOMADAIRE'!$J$13+'3-EDT HEBDOMADAIRE'!$L$13)+IF(AK29="S2",'3-EDT HEBDOMADAIRE'!$J$17+'3-EDT HEBDOMADAIRE'!$L$17)+IF(AK29="S1b",'3-EDT HEBDOMADAIRE'!$J$25+'3-EDT HEBDOMADAIRE'!$L$25)+IF(AK29="S2b",'3-EDT HEBDOMADAIRE'!$J$29+'3-EDT HEBDOMADAIRE'!$L$29)+IF(AK29="P",'3-EDT HEBDOMADAIRE'!$J$21+'3-EDT HEBDOMADAIRE'!$L$21)+IF(AK29="Pb",'3-EDT HEBDOMADAIRE'!$J$33+'3-EDT HEBDOMADAIRE'!$L$33)</f>
        <v>0</v>
      </c>
      <c r="AK29" s="26" t="s">
        <v>38</v>
      </c>
      <c r="AL29" s="262">
        <v>44731</v>
      </c>
      <c r="AM29" s="264" t="str">
        <f t="shared" si="9"/>
        <v>sam</v>
      </c>
      <c r="AN29" s="30">
        <f>IF(AO29="S1",0)+IF(AO29="S2",'3-EDT HEBDOMADAIRE'!$S$17)+IF(AO29="S1b",0)+IF(AO29="S2b",'3-EDT HEBDOMADAIRE'!$S$29)+IF(AO29="P",'3-EDT HEBDOMADAIRE'!$S$21)+IF(AO29="Pb",'3-EDT HEBDOMADAIRE'!$S$33)</f>
        <v>0</v>
      </c>
      <c r="AO29" s="26" t="s">
        <v>38</v>
      </c>
      <c r="AP29" s="262">
        <v>44761</v>
      </c>
      <c r="AQ29" s="264" t="str">
        <f t="shared" si="10"/>
        <v>lun</v>
      </c>
      <c r="AR29" s="30">
        <f>IF(AS29="S1",'3-EDT HEBDOMADAIRE'!$D$13+'3-EDT HEBDOMADAIRE'!$F$13)+IF(AS29="S2",'3-EDT HEBDOMADAIRE'!$D$17+'3-EDT HEBDOMADAIRE'!$F$17)+IF(AS30="S1b",'3-EDT HEBDOMADAIRE'!$D$25+'3-EDT HEBDOMADAIRE'!$F$25)+IF(AS29="S2b",'3-EDT HEBDOMADAIRE'!$D$29+'3-EDT HEBDOMADAIRE'!$F$29)+IF(AS29="P",'3-EDT HEBDOMADAIRE'!$D$21+'3-EDT HEBDOMADAIRE'!$F$21)+IF(AS29="Pb",'3-EDT HEBDOMADAIRE'!$D$33+'3-EDT HEBDOMADAIRE'!$F$33)</f>
        <v>0</v>
      </c>
      <c r="AS29" s="26" t="s">
        <v>38</v>
      </c>
      <c r="AT29" s="262">
        <v>44792</v>
      </c>
      <c r="AU29" s="264" t="str">
        <f t="shared" si="11"/>
        <v>jeu</v>
      </c>
      <c r="AV29" s="30">
        <f>IF(AW29="S1",'3-EDT HEBDOMADAIRE'!$M$13+'3-EDT HEBDOMADAIRE'!$O$13)+IF(AW29="S2",'3-EDT HEBDOMADAIRE'!$M$17+'3-EDT HEBDOMADAIRE'!$O$17)+IF(AW29="S1b",'3-EDT HEBDOMADAIRE'!$M$25+'3-EDT HEBDOMADAIRE'!$O$25)+IF(AW29="S2b",'3-EDT HEBDOMADAIRE'!$M$29+'3-EDT HEBDOMADAIRE'!$O$29)+IF(AW29="P",'3-EDT HEBDOMADAIRE'!$M$21+'3-EDT HEBDOMADAIRE'!$O$21)+IF(AW29="Pb",'3-EDT HEBDOMADAIRE'!$M$33+'3-EDT HEBDOMADAIRE'!$O$33)</f>
        <v>0</v>
      </c>
      <c r="AW29" s="26" t="s">
        <v>38</v>
      </c>
      <c r="AX29" s="3"/>
      <c r="AY29" s="6"/>
      <c r="AZ29" s="9"/>
      <c r="BA29" s="25">
        <f t="shared" si="12"/>
        <v>0</v>
      </c>
    </row>
    <row r="30" spans="1:54" ht="12.75" customHeight="1" x14ac:dyDescent="0.2">
      <c r="A30" s="15"/>
      <c r="B30" s="262">
        <v>44459</v>
      </c>
      <c r="C30" s="264" t="str">
        <f t="shared" si="0"/>
        <v>dim</v>
      </c>
      <c r="E30" s="26" t="s">
        <v>38</v>
      </c>
      <c r="F30" s="262">
        <v>44489</v>
      </c>
      <c r="G30" s="264" t="str">
        <f t="shared" si="1"/>
        <v>mar</v>
      </c>
      <c r="H30" s="30">
        <f>IF(I30="S1",'3-EDT HEBDOMADAIRE'!$G$13+'3-EDT HEBDOMADAIRE'!$I$13)+IF(I30="S2",'3-EDT HEBDOMADAIRE'!$G$17+'3-EDT HEBDOMADAIRE'!$I$17)+IF(I30="S1b",'3-EDT HEBDOMADAIRE'!$G$25+'3-EDT HEBDOMADAIRE'!$I$25)+IF(I30="S2b",'3-EDT HEBDOMADAIRE'!$G$29+'3-EDT HEBDOMADAIRE'!$I$29)+IF(I30="P",'3-EDT HEBDOMADAIRE'!$G$21+'3-EDT HEBDOMADAIRE'!$I$21)+IF(I30="Pb",'3-EDT HEBDOMADAIRE'!$G$33+'3-EDT HEBDOMADAIRE'!$I$33)</f>
        <v>0</v>
      </c>
      <c r="I30" s="26" t="s">
        <v>38</v>
      </c>
      <c r="J30" s="262">
        <v>44520</v>
      </c>
      <c r="K30" s="264" t="str">
        <f t="shared" si="2"/>
        <v>ven</v>
      </c>
      <c r="L30" s="30">
        <f>IF(M30="S1",'3-EDT HEBDOMADAIRE'!$P$13+'3-EDT HEBDOMADAIRE'!$R$13)+IF(M30="S2",'3-EDT HEBDOMADAIRE'!$P$17+'3-EDT HEBDOMADAIRE'!$R$17)+IF(M30="S1b",'3-EDT HEBDOMADAIRE'!$P$25+'3-EDT HEBDOMADAIRE'!$R$25)+IF(M30="S2b",'3-EDT HEBDOMADAIRE'!$P$29+'3-EDT HEBDOMADAIRE'!$R$29)+IF(M30="P",'3-EDT HEBDOMADAIRE'!$P$21+'3-EDT HEBDOMADAIRE'!$R$21)+IF(M30="Pb",'3-EDT HEBDOMADAIRE'!$P$33+'3-EDT HEBDOMADAIRE'!$R$33)</f>
        <v>0</v>
      </c>
      <c r="M30" s="26" t="s">
        <v>38</v>
      </c>
      <c r="N30" s="262">
        <v>44550</v>
      </c>
      <c r="O30" s="264" t="str">
        <f t="shared" si="3"/>
        <v>dim</v>
      </c>
      <c r="P30" s="30"/>
      <c r="Q30" s="26" t="s">
        <v>38</v>
      </c>
      <c r="R30" s="262">
        <v>44581</v>
      </c>
      <c r="S30" s="264" t="str">
        <f t="shared" si="4"/>
        <v>mer</v>
      </c>
      <c r="T30" s="30">
        <f>IF(U30="S1",'3-EDT HEBDOMADAIRE'!$J$13+'3-EDT HEBDOMADAIRE'!$L$13)+IF(U30="S2",'3-EDT HEBDOMADAIRE'!$J$17+'3-EDT HEBDOMADAIRE'!$L$17)+IF(U30="S1b",'3-EDT HEBDOMADAIRE'!$J$25+'3-EDT HEBDOMADAIRE'!$L$25)+IF(U30="S2b",'3-EDT HEBDOMADAIRE'!$J$29+'3-EDT HEBDOMADAIRE'!$L$29)+IF(U30="P",'3-EDT HEBDOMADAIRE'!$J$21+'3-EDT HEBDOMADAIRE'!$L$21)+IF(U30="Pb",'3-EDT HEBDOMADAIRE'!$J$33+'3-EDT HEBDOMADAIRE'!$L$33)</f>
        <v>0</v>
      </c>
      <c r="U30" s="26" t="s">
        <v>38</v>
      </c>
      <c r="V30" s="262">
        <v>44612</v>
      </c>
      <c r="W30" s="264" t="str">
        <f t="shared" si="5"/>
        <v>sam</v>
      </c>
      <c r="X30" s="30">
        <f>IF(Y30="S1",0)+IF(Y30="S2",'3-EDT HEBDOMADAIRE'!$S$17)+IF(Y30="S1b",0)+IF(Y30="S2b",'3-EDT HEBDOMADAIRE'!$S$29)+IF(Y30="P",'3-EDT HEBDOMADAIRE'!$S$21)+IF(Y30="Pb",'3-EDT HEBDOMADAIRE'!$S$33)</f>
        <v>0</v>
      </c>
      <c r="Y30" s="26" t="s">
        <v>38</v>
      </c>
      <c r="Z30" s="262">
        <v>44640</v>
      </c>
      <c r="AA30" s="264" t="str">
        <f t="shared" si="6"/>
        <v>sam</v>
      </c>
      <c r="AB30" s="30">
        <f>IF(AC30="S1",0)+IF(AC30="S2",'3-EDT HEBDOMADAIRE'!$S$17)+IF(AC30="S1b",0)+IF(AC30="S2b",'3-EDT HEBDOMADAIRE'!$S$29)+IF(AC30="P",'3-EDT HEBDOMADAIRE'!$S$21)+IF(AC30="Pb",'3-EDT HEBDOMADAIRE'!$S$33)</f>
        <v>0</v>
      </c>
      <c r="AC30" s="26" t="s">
        <v>38</v>
      </c>
      <c r="AD30" s="316">
        <v>44671</v>
      </c>
      <c r="AE30" s="264" t="str">
        <f t="shared" si="7"/>
        <v>mar</v>
      </c>
      <c r="AF30" s="30">
        <f>IF(AG30="S1",'3-EDT HEBDOMADAIRE'!$G$13+'3-EDT HEBDOMADAIRE'!$I$13)+IF(AG30="S2",'3-EDT HEBDOMADAIRE'!$G$17+'3-EDT HEBDOMADAIRE'!$I$17)+IF(AG30="S1b",'3-EDT HEBDOMADAIRE'!$G$25+'3-EDT HEBDOMADAIRE'!$I$25)+IF(AG30="S2b",'3-EDT HEBDOMADAIRE'!$G$29+'3-EDT HEBDOMADAIRE'!$I$29)+IF(AG30="P",'3-EDT HEBDOMADAIRE'!$G$21+'3-EDT HEBDOMADAIRE'!$I$21)+IF(AG30="Pb",'3-EDT HEBDOMADAIRE'!$G$33+'3-EDT HEBDOMADAIRE'!$I$33)</f>
        <v>0</v>
      </c>
      <c r="AG30" s="26" t="s">
        <v>38</v>
      </c>
      <c r="AH30" s="316">
        <v>44701</v>
      </c>
      <c r="AI30" s="264" t="str">
        <f t="shared" si="8"/>
        <v>jeu</v>
      </c>
      <c r="AJ30" s="30">
        <f>IF(AK30="S1",'3-EDT HEBDOMADAIRE'!$M$13+'3-EDT HEBDOMADAIRE'!$O$13)+IF(AK30="S2",'3-EDT HEBDOMADAIRE'!$M$17+'3-EDT HEBDOMADAIRE'!$O$17)+IF(AK30="S1b",'3-EDT HEBDOMADAIRE'!$M$25+'3-EDT HEBDOMADAIRE'!$O$25)+IF(AK30="S2b",'3-EDT HEBDOMADAIRE'!$M$29+'3-EDT HEBDOMADAIRE'!$O$29)+IF(AK30="P",'3-EDT HEBDOMADAIRE'!$M$21+'3-EDT HEBDOMADAIRE'!$O$21)+IF(AK30="Pb",'3-EDT HEBDOMADAIRE'!$M$33+'3-EDT HEBDOMADAIRE'!$O$33)</f>
        <v>0</v>
      </c>
      <c r="AK30" s="26" t="s">
        <v>38</v>
      </c>
      <c r="AL30" s="262">
        <v>44732</v>
      </c>
      <c r="AM30" s="264" t="str">
        <f t="shared" si="9"/>
        <v>dim</v>
      </c>
      <c r="AN30" s="30"/>
      <c r="AO30" s="26" t="s">
        <v>38</v>
      </c>
      <c r="AP30" s="262">
        <v>44762</v>
      </c>
      <c r="AQ30" s="264" t="str">
        <f t="shared" si="10"/>
        <v>mar</v>
      </c>
      <c r="AR30" s="30">
        <f>IF(AS30="S1",'3-EDT HEBDOMADAIRE'!$G$13+'3-EDT HEBDOMADAIRE'!$I$13)+IF(AS30="S2",'3-EDT HEBDOMADAIRE'!$G$17+'3-EDT HEBDOMADAIRE'!$I$17)+IF(AS30="S1b",'3-EDT HEBDOMADAIRE'!$G$25+'3-EDT HEBDOMADAIRE'!$I$25)+IF(AS30="S2b",'3-EDT HEBDOMADAIRE'!$G$29+'3-EDT HEBDOMADAIRE'!$I$29)+IF(AS30="P",'3-EDT HEBDOMADAIRE'!$G$21+'3-EDT HEBDOMADAIRE'!$I$21)+IF(AS30="Pb",'3-EDT HEBDOMADAIRE'!$G$33+'3-EDT HEBDOMADAIRE'!$I$33)</f>
        <v>0</v>
      </c>
      <c r="AS30" s="26" t="s">
        <v>38</v>
      </c>
      <c r="AT30" s="262">
        <v>44793</v>
      </c>
      <c r="AU30" s="264" t="str">
        <f t="shared" si="11"/>
        <v>ven</v>
      </c>
      <c r="AV30" s="30">
        <f>IF(AW30="S1",'3-EDT HEBDOMADAIRE'!$P$13+'3-EDT HEBDOMADAIRE'!$R$13)+IF(AW30="S2",'3-EDT HEBDOMADAIRE'!$P$17+'3-EDT HEBDOMADAIRE'!$R$17)+IF(AW30="S1b",'3-EDT HEBDOMADAIRE'!$P$25+'3-EDT HEBDOMADAIRE'!$R$25)+IF(AW30="S2b",'3-EDT HEBDOMADAIRE'!$P$29+'3-EDT HEBDOMADAIRE'!$R$29)+IF(AW30="P",'3-EDT HEBDOMADAIRE'!$P$21+'3-EDT HEBDOMADAIRE'!$R$21)+IF(AW30="Pb",'3-EDT HEBDOMADAIRE'!$P$33+'3-EDT HEBDOMADAIRE'!$R$33)</f>
        <v>0</v>
      </c>
      <c r="AW30" s="26" t="s">
        <v>38</v>
      </c>
      <c r="AX30" s="3"/>
      <c r="AY30" s="6"/>
      <c r="AZ30" s="9"/>
      <c r="BA30" s="25">
        <f t="shared" si="12"/>
        <v>0</v>
      </c>
      <c r="BB30" s="12"/>
    </row>
    <row r="31" spans="1:54" ht="12.75" customHeight="1" x14ac:dyDescent="0.2">
      <c r="A31" s="15"/>
      <c r="B31" s="262">
        <v>44460</v>
      </c>
      <c r="C31" s="264" t="str">
        <f t="shared" si="0"/>
        <v>lun</v>
      </c>
      <c r="D31" s="30">
        <f>IF(E31="S1",'3-EDT HEBDOMADAIRE'!$D$13+'3-EDT HEBDOMADAIRE'!$F$13)+IF(E31="S2",'3-EDT HEBDOMADAIRE'!$D$17+'3-EDT HEBDOMADAIRE'!$F$17)+IF(E32="S1b",'3-EDT HEBDOMADAIRE'!$D$25+'3-EDT HEBDOMADAIRE'!$F$25)+IF(E31="S2b",'3-EDT HEBDOMADAIRE'!$D$29+'3-EDT HEBDOMADAIRE'!$F$29)+IF(E31="P",'3-EDT HEBDOMADAIRE'!$D$21+'3-EDT HEBDOMADAIRE'!$F$21)+IF(E31="Pb",'3-EDT HEBDOMADAIRE'!$D$33+'3-EDT HEBDOMADAIRE'!$F$33)</f>
        <v>0</v>
      </c>
      <c r="E31" s="26" t="s">
        <v>38</v>
      </c>
      <c r="F31" s="262">
        <v>44490</v>
      </c>
      <c r="G31" s="264" t="str">
        <f t="shared" si="1"/>
        <v>mer</v>
      </c>
      <c r="H31" s="30">
        <f>IF(I31="S1",'3-EDT HEBDOMADAIRE'!$J$13+'3-EDT HEBDOMADAIRE'!$L$13)+IF(I31="S2",'3-EDT HEBDOMADAIRE'!$J$17+'3-EDT HEBDOMADAIRE'!$L$17)+IF(I31="S1b",'3-EDT HEBDOMADAIRE'!$J$25+'3-EDT HEBDOMADAIRE'!$L$25)+IF(I31="S2b",'3-EDT HEBDOMADAIRE'!$J$29+'3-EDT HEBDOMADAIRE'!$L$29)+IF(I31="P",'3-EDT HEBDOMADAIRE'!$J$21+'3-EDT HEBDOMADAIRE'!$L$21)+IF(I31="Pb",'3-EDT HEBDOMADAIRE'!$J$33+'3-EDT HEBDOMADAIRE'!$L$33)</f>
        <v>0</v>
      </c>
      <c r="I31" s="26" t="s">
        <v>38</v>
      </c>
      <c r="J31" s="262">
        <v>44521</v>
      </c>
      <c r="K31" s="264" t="str">
        <f t="shared" si="2"/>
        <v>sam</v>
      </c>
      <c r="L31" s="30">
        <f>IF(M31="S1",0)+IF(M31="S2",'3-EDT HEBDOMADAIRE'!$S$17)+IF(M31="S1b",0)+IF(M31="S2b",'3-EDT HEBDOMADAIRE'!$S$29)+IF(M31="P",'3-EDT HEBDOMADAIRE'!$S$21)+IF(M31="Pb",'3-EDT HEBDOMADAIRE'!$S$33)</f>
        <v>0</v>
      </c>
      <c r="M31" s="26" t="s">
        <v>38</v>
      </c>
      <c r="N31" s="262">
        <v>44551</v>
      </c>
      <c r="O31" s="264" t="str">
        <f t="shared" si="3"/>
        <v>lun</v>
      </c>
      <c r="P31" s="30">
        <f>IF(Q31="S1",'3-EDT HEBDOMADAIRE'!$D$13+'3-EDT HEBDOMADAIRE'!$F$13)+IF(Q31="S2",'3-EDT HEBDOMADAIRE'!$D$17+'3-EDT HEBDOMADAIRE'!$F$17)+IF(Q32="S1b",'3-EDT HEBDOMADAIRE'!$D$25+'3-EDT HEBDOMADAIRE'!$F$25)+IF(Q31="S2b",'3-EDT HEBDOMADAIRE'!$D$29+'3-EDT HEBDOMADAIRE'!$F$29)+IF(Q31="P",'3-EDT HEBDOMADAIRE'!$D$21+'3-EDT HEBDOMADAIRE'!$F$21)+IF(Q31="Pb",'3-EDT HEBDOMADAIRE'!$D$33+'3-EDT HEBDOMADAIRE'!$F$33)</f>
        <v>0</v>
      </c>
      <c r="Q31" s="26" t="s">
        <v>38</v>
      </c>
      <c r="R31" s="262">
        <v>44582</v>
      </c>
      <c r="S31" s="264" t="str">
        <f t="shared" si="4"/>
        <v>jeu</v>
      </c>
      <c r="T31" s="30">
        <f>IF(U31="S1",'3-EDT HEBDOMADAIRE'!$M$13+'3-EDT HEBDOMADAIRE'!$O$13)+IF(U31="S2",'3-EDT HEBDOMADAIRE'!$M$17+'3-EDT HEBDOMADAIRE'!$O$17)+IF(U31="S1b",'3-EDT HEBDOMADAIRE'!$M$25+'3-EDT HEBDOMADAIRE'!$O$25)+IF(U31="S2b",'3-EDT HEBDOMADAIRE'!$M$29+'3-EDT HEBDOMADAIRE'!$O$29)+IF(U31="P",'3-EDT HEBDOMADAIRE'!$M$21+'3-EDT HEBDOMADAIRE'!$O$21)+IF(U31="Pb",'3-EDT HEBDOMADAIRE'!$M$33+'3-EDT HEBDOMADAIRE'!$O$33)</f>
        <v>0</v>
      </c>
      <c r="U31" s="26" t="s">
        <v>38</v>
      </c>
      <c r="V31" s="262">
        <v>44613</v>
      </c>
      <c r="W31" s="264" t="str">
        <f t="shared" si="5"/>
        <v>dim</v>
      </c>
      <c r="X31" s="30"/>
      <c r="Y31" s="26" t="s">
        <v>38</v>
      </c>
      <c r="Z31" s="262">
        <v>44641</v>
      </c>
      <c r="AA31" s="264" t="str">
        <f t="shared" si="6"/>
        <v>dim</v>
      </c>
      <c r="AB31" s="30"/>
      <c r="AC31" s="26" t="s">
        <v>38</v>
      </c>
      <c r="AD31" s="316">
        <v>44672</v>
      </c>
      <c r="AE31" s="264" t="str">
        <f t="shared" si="7"/>
        <v>mer</v>
      </c>
      <c r="AF31" s="30">
        <f>IF(AG31="S1",'3-EDT HEBDOMADAIRE'!$J$13+'3-EDT HEBDOMADAIRE'!$L$13)+IF(AG31="S2",'3-EDT HEBDOMADAIRE'!$J$17+'3-EDT HEBDOMADAIRE'!$L$17)+IF(AG31="S1b",'3-EDT HEBDOMADAIRE'!$J$25+'3-EDT HEBDOMADAIRE'!$L$25)+IF(AG31="S2b",'3-EDT HEBDOMADAIRE'!$J$29+'3-EDT HEBDOMADAIRE'!$L$29)+IF(AG31="P",'3-EDT HEBDOMADAIRE'!$J$21+'3-EDT HEBDOMADAIRE'!$L$21)+IF(AG31="Pb",'3-EDT HEBDOMADAIRE'!$J$33+'3-EDT HEBDOMADAIRE'!$L$33)</f>
        <v>0</v>
      </c>
      <c r="AG31" s="26" t="s">
        <v>38</v>
      </c>
      <c r="AH31" s="316">
        <v>44702</v>
      </c>
      <c r="AI31" s="264" t="str">
        <f t="shared" si="8"/>
        <v>ven</v>
      </c>
      <c r="AJ31" s="30">
        <f>IF(AK31="S1",'3-EDT HEBDOMADAIRE'!$P$13+'3-EDT HEBDOMADAIRE'!$R$13)+IF(AK31="S2",'3-EDT HEBDOMADAIRE'!$P$17+'3-EDT HEBDOMADAIRE'!$R$17)+IF(AK31="S1b",'3-EDT HEBDOMADAIRE'!$P$25+'3-EDT HEBDOMADAIRE'!$R$25)+IF(AK31="S2b",'3-EDT HEBDOMADAIRE'!$P$29+'3-EDT HEBDOMADAIRE'!$R$29)+IF(AK31="P",'3-EDT HEBDOMADAIRE'!$P$21+'3-EDT HEBDOMADAIRE'!$R$21)+IF(AK31="Pb",'3-EDT HEBDOMADAIRE'!$P$33+'3-EDT HEBDOMADAIRE'!$R$33)</f>
        <v>0</v>
      </c>
      <c r="AK31" s="26" t="s">
        <v>38</v>
      </c>
      <c r="AL31" s="262">
        <v>44733</v>
      </c>
      <c r="AM31" s="264" t="str">
        <f t="shared" si="9"/>
        <v>lun</v>
      </c>
      <c r="AN31" s="30">
        <f>IF(AO31="S1",'3-EDT HEBDOMADAIRE'!$D$13+'3-EDT HEBDOMADAIRE'!$F$13)+IF(AO31="S2",'3-EDT HEBDOMADAIRE'!$D$17+'3-EDT HEBDOMADAIRE'!$F$17)+IF(AO32="S1b",'3-EDT HEBDOMADAIRE'!$D$25+'3-EDT HEBDOMADAIRE'!$F$25)+IF(AO31="S2b",'3-EDT HEBDOMADAIRE'!$D$29+'3-EDT HEBDOMADAIRE'!$F$29)+IF(AO31="P",'3-EDT HEBDOMADAIRE'!$D$21+'3-EDT HEBDOMADAIRE'!$F$21)+IF(AO31="Pb",'3-EDT HEBDOMADAIRE'!$D$33+'3-EDT HEBDOMADAIRE'!$F$33)</f>
        <v>0</v>
      </c>
      <c r="AO31" s="26" t="s">
        <v>38</v>
      </c>
      <c r="AP31" s="262">
        <v>44763</v>
      </c>
      <c r="AQ31" s="264" t="str">
        <f t="shared" si="10"/>
        <v>mer</v>
      </c>
      <c r="AR31" s="30">
        <f>IF(AS31="S1",'3-EDT HEBDOMADAIRE'!$J$13+'3-EDT HEBDOMADAIRE'!$L$13)+IF(AS31="S2",'3-EDT HEBDOMADAIRE'!$J$17+'3-EDT HEBDOMADAIRE'!$L$17)+IF(AS31="S1b",'3-EDT HEBDOMADAIRE'!$J$25+'3-EDT HEBDOMADAIRE'!$L$25)+IF(AS31="S2b",'3-EDT HEBDOMADAIRE'!$J$29+'3-EDT HEBDOMADAIRE'!$L$29)+IF(AS31="P",'3-EDT HEBDOMADAIRE'!$J$21+'3-EDT HEBDOMADAIRE'!$L$21)+IF(AS31="Pb",'3-EDT HEBDOMADAIRE'!$J$33+'3-EDT HEBDOMADAIRE'!$L$33)</f>
        <v>0</v>
      </c>
      <c r="AS31" s="26" t="s">
        <v>38</v>
      </c>
      <c r="AT31" s="262">
        <v>44794</v>
      </c>
      <c r="AU31" s="264" t="str">
        <f t="shared" si="11"/>
        <v>sam</v>
      </c>
      <c r="AV31" s="30">
        <f>IF(AW31="S1",0)+IF(AW31="S2",'3-EDT HEBDOMADAIRE'!$S$17)+IF(AW31="S1b",0)+IF(AW31="S2b",'3-EDT HEBDOMADAIRE'!$S$29)+IF(AW31="P",'3-EDT HEBDOMADAIRE'!$S$21)+IF(AW31="Pb",'3-EDT HEBDOMADAIRE'!$S$33)</f>
        <v>0</v>
      </c>
      <c r="AW31" s="26" t="s">
        <v>38</v>
      </c>
      <c r="AX31" s="3"/>
      <c r="AY31" s="6"/>
      <c r="AZ31" s="9"/>
      <c r="BA31" s="25">
        <f t="shared" si="12"/>
        <v>0</v>
      </c>
    </row>
    <row r="32" spans="1:54" ht="12.75" customHeight="1" x14ac:dyDescent="0.2">
      <c r="A32" s="15"/>
      <c r="B32" s="262">
        <v>44461</v>
      </c>
      <c r="C32" s="264" t="str">
        <f t="shared" si="0"/>
        <v>mar</v>
      </c>
      <c r="D32" s="30">
        <f>IF(E32="S1",'3-EDT HEBDOMADAIRE'!$G$13+'3-EDT HEBDOMADAIRE'!$I$13)+IF(E32="S2",'3-EDT HEBDOMADAIRE'!$G$17+'3-EDT HEBDOMADAIRE'!$I$17)+IF(E32="S1b",'3-EDT HEBDOMADAIRE'!$G$25+'3-EDT HEBDOMADAIRE'!$I$25)+IF(E32="S2b",'3-EDT HEBDOMADAIRE'!$G$29+'3-EDT HEBDOMADAIRE'!$I$29)+IF(E32="P",'3-EDT HEBDOMADAIRE'!$G$21+'3-EDT HEBDOMADAIRE'!$I$21)+IF(E32="Pb",'3-EDT HEBDOMADAIRE'!$G$33+'3-EDT HEBDOMADAIRE'!$I$33)</f>
        <v>0</v>
      </c>
      <c r="E32" s="26" t="s">
        <v>38</v>
      </c>
      <c r="F32" s="262">
        <v>44491</v>
      </c>
      <c r="G32" s="264" t="str">
        <f t="shared" si="1"/>
        <v>jeu</v>
      </c>
      <c r="H32" s="30">
        <f>IF(I32="S1",'3-EDT HEBDOMADAIRE'!$M$13+'3-EDT HEBDOMADAIRE'!$O$13)+IF(I32="S2",'3-EDT HEBDOMADAIRE'!$M$17+'3-EDT HEBDOMADAIRE'!$O$17)+IF(I32="S1b",'3-EDT HEBDOMADAIRE'!$M$25+'3-EDT HEBDOMADAIRE'!$O$25)+IF(I32="S2b",'3-EDT HEBDOMADAIRE'!$M$29+'3-EDT HEBDOMADAIRE'!$O$29)+IF(I32="P",'3-EDT HEBDOMADAIRE'!$M$21+'3-EDT HEBDOMADAIRE'!$O$21)+IF(I32="Pb",'3-EDT HEBDOMADAIRE'!$M$33+'3-EDT HEBDOMADAIRE'!$O$33)</f>
        <v>0</v>
      </c>
      <c r="I32" s="26" t="s">
        <v>38</v>
      </c>
      <c r="J32" s="262">
        <v>44522</v>
      </c>
      <c r="K32" s="264" t="str">
        <f t="shared" si="2"/>
        <v>dim</v>
      </c>
      <c r="L32" s="30"/>
      <c r="M32" s="26" t="s">
        <v>38</v>
      </c>
      <c r="N32" s="262">
        <v>44552</v>
      </c>
      <c r="O32" s="264" t="str">
        <f t="shared" si="3"/>
        <v>mar</v>
      </c>
      <c r="P32" s="30">
        <f>IF(Q32="S1",'3-EDT HEBDOMADAIRE'!$G$13+'3-EDT HEBDOMADAIRE'!$I$13)+IF(Q32="S2",'3-EDT HEBDOMADAIRE'!$G$17+'3-EDT HEBDOMADAIRE'!$I$17)+IF(Q32="S1b",'3-EDT HEBDOMADAIRE'!$G$25+'3-EDT HEBDOMADAIRE'!$I$25)+IF(Q32="S2b",'3-EDT HEBDOMADAIRE'!$G$29+'3-EDT HEBDOMADAIRE'!$I$29)+IF(Q32="P",'3-EDT HEBDOMADAIRE'!$G$21+'3-EDT HEBDOMADAIRE'!$I$21)+IF(Q32="Pb",'3-EDT HEBDOMADAIRE'!$G$33+'3-EDT HEBDOMADAIRE'!$I$33)</f>
        <v>0</v>
      </c>
      <c r="Q32" s="26" t="s">
        <v>38</v>
      </c>
      <c r="R32" s="262">
        <v>44583</v>
      </c>
      <c r="S32" s="264" t="str">
        <f t="shared" si="4"/>
        <v>ven</v>
      </c>
      <c r="T32" s="30">
        <f>IF(U32="S1",'3-EDT HEBDOMADAIRE'!$P$13+'3-EDT HEBDOMADAIRE'!$R$13)+IF(U32="S2",'3-EDT HEBDOMADAIRE'!$P$17+'3-EDT HEBDOMADAIRE'!$R$17)+IF(U32="S1b",'3-EDT HEBDOMADAIRE'!$P$25+'3-EDT HEBDOMADAIRE'!$R$25)+IF(U32="S2b",'3-EDT HEBDOMADAIRE'!$P$29+'3-EDT HEBDOMADAIRE'!$R$29)+IF(U32="P",'3-EDT HEBDOMADAIRE'!$P$21+'3-EDT HEBDOMADAIRE'!$R$21)+IF(U32="Pb",'3-EDT HEBDOMADAIRE'!$P$33+'3-EDT HEBDOMADAIRE'!$R$33)</f>
        <v>0</v>
      </c>
      <c r="U32" s="26" t="s">
        <v>38</v>
      </c>
      <c r="V32" s="262">
        <v>44614</v>
      </c>
      <c r="W32" s="264" t="str">
        <f t="shared" si="5"/>
        <v>lun</v>
      </c>
      <c r="X32" s="30">
        <f>IF(Y32="S1",'3-EDT HEBDOMADAIRE'!$D$13+'3-EDT HEBDOMADAIRE'!$F$13)+IF(Y32="S2",'3-EDT HEBDOMADAIRE'!$D$17+'3-EDT HEBDOMADAIRE'!$F$17)+IF(Y33="S1b",'3-EDT HEBDOMADAIRE'!$D$25+'3-EDT HEBDOMADAIRE'!$F$25)+IF(Y32="S2b",'3-EDT HEBDOMADAIRE'!$D$29+'3-EDT HEBDOMADAIRE'!$F$29)+IF(Y32="P",'3-EDT HEBDOMADAIRE'!$D$21+'3-EDT HEBDOMADAIRE'!$F$21)+IF(Y32="Pb",'3-EDT HEBDOMADAIRE'!$D$33+'3-EDT HEBDOMADAIRE'!$F$33)</f>
        <v>0</v>
      </c>
      <c r="Y32" s="26" t="s">
        <v>38</v>
      </c>
      <c r="Z32" s="262">
        <v>44642</v>
      </c>
      <c r="AA32" s="264" t="str">
        <f t="shared" si="6"/>
        <v>lun</v>
      </c>
      <c r="AB32" s="30">
        <f>IF(AC32="S1",'3-EDT HEBDOMADAIRE'!$D$13+'3-EDT HEBDOMADAIRE'!$F$13)+IF(AC32="S2",'3-EDT HEBDOMADAIRE'!$D$17+'3-EDT HEBDOMADAIRE'!$F$17)+IF(AC33="S1b",'3-EDT HEBDOMADAIRE'!$D$25+'3-EDT HEBDOMADAIRE'!$F$25)+IF(AC32="S2b",'3-EDT HEBDOMADAIRE'!$D$29+'3-EDT HEBDOMADAIRE'!$F$29)+IF(AC32="P",'3-EDT HEBDOMADAIRE'!$D$21+'3-EDT HEBDOMADAIRE'!$F$21)+IF(AC32="Pb",'3-EDT HEBDOMADAIRE'!$D$33+'3-EDT HEBDOMADAIRE'!$F$33)</f>
        <v>0</v>
      </c>
      <c r="AC32" s="26" t="s">
        <v>38</v>
      </c>
      <c r="AD32" s="316">
        <v>44673</v>
      </c>
      <c r="AE32" s="264" t="str">
        <f t="shared" si="7"/>
        <v>jeu</v>
      </c>
      <c r="AF32" s="30">
        <f>IF(AG32="S1",'3-EDT HEBDOMADAIRE'!$M$13+'3-EDT HEBDOMADAIRE'!$O$13)+IF(AG32="S2",'3-EDT HEBDOMADAIRE'!$M$17+'3-EDT HEBDOMADAIRE'!$O$17)+IF(AG32="S1b",'3-EDT HEBDOMADAIRE'!$M$25+'3-EDT HEBDOMADAIRE'!$O$25)+IF(AG32="S2b",'3-EDT HEBDOMADAIRE'!$M$29+'3-EDT HEBDOMADAIRE'!$O$29)+IF(AG32="P",'3-EDT HEBDOMADAIRE'!$M$21+'3-EDT HEBDOMADAIRE'!$O$21)+IF(AG32="Pb",'3-EDT HEBDOMADAIRE'!$M$33+'3-EDT HEBDOMADAIRE'!$O$33)</f>
        <v>0</v>
      </c>
      <c r="AG32" s="26" t="s">
        <v>38</v>
      </c>
      <c r="AH32" s="316">
        <v>44703</v>
      </c>
      <c r="AI32" s="264" t="str">
        <f t="shared" si="8"/>
        <v>sam</v>
      </c>
      <c r="AJ32" s="30">
        <f>IF(AK32="S1",0)+IF(AK32="S2",'3-EDT HEBDOMADAIRE'!$S$17)+IF(AK32="S1b",0)+IF(AK32="S2b",'3-EDT HEBDOMADAIRE'!$S$29)+IF(AK32="P",'3-EDT HEBDOMADAIRE'!$S$21)+IF(AK32="Pb",'3-EDT HEBDOMADAIRE'!$S$33)</f>
        <v>0</v>
      </c>
      <c r="AK32" s="26" t="s">
        <v>38</v>
      </c>
      <c r="AL32" s="262">
        <v>44734</v>
      </c>
      <c r="AM32" s="264" t="str">
        <f t="shared" si="9"/>
        <v>mar</v>
      </c>
      <c r="AN32" s="30">
        <f>IF(AO32="S1",'3-EDT HEBDOMADAIRE'!$G$13+'3-EDT HEBDOMADAIRE'!$I$13)+IF(AO32="S2",'3-EDT HEBDOMADAIRE'!$G$17+'3-EDT HEBDOMADAIRE'!$I$17)+IF(AO32="S1b",'3-EDT HEBDOMADAIRE'!$G$25+'3-EDT HEBDOMADAIRE'!$I$25)+IF(AO32="S2b",'3-EDT HEBDOMADAIRE'!$G$29+'3-EDT HEBDOMADAIRE'!$I$29)+IF(AO32="P",'3-EDT HEBDOMADAIRE'!$G$21+'3-EDT HEBDOMADAIRE'!$I$21)+IF(AO32="Pb",'3-EDT HEBDOMADAIRE'!$G$33+'3-EDT HEBDOMADAIRE'!$I$33)</f>
        <v>0</v>
      </c>
      <c r="AO32" s="26" t="s">
        <v>38</v>
      </c>
      <c r="AP32" s="262">
        <v>44764</v>
      </c>
      <c r="AQ32" s="264" t="str">
        <f t="shared" si="10"/>
        <v>jeu</v>
      </c>
      <c r="AR32" s="30">
        <f>IF(AS32="S1",'3-EDT HEBDOMADAIRE'!$M$13+'3-EDT HEBDOMADAIRE'!$O$13)+IF(AS32="S2",'3-EDT HEBDOMADAIRE'!$M$17+'3-EDT HEBDOMADAIRE'!$O$17)+IF(AS32="S1b",'3-EDT HEBDOMADAIRE'!$M$25+'3-EDT HEBDOMADAIRE'!$O$25)+IF(AS32="S2b",'3-EDT HEBDOMADAIRE'!$M$29+'3-EDT HEBDOMADAIRE'!$O$29)+IF(AS32="P",'3-EDT HEBDOMADAIRE'!$M$21+'3-EDT HEBDOMADAIRE'!$O$21)+IF(AS32="Pb",'3-EDT HEBDOMADAIRE'!$M$33+'3-EDT HEBDOMADAIRE'!$O$33)</f>
        <v>0</v>
      </c>
      <c r="AS32" s="26" t="s">
        <v>38</v>
      </c>
      <c r="AT32" s="262">
        <v>44795</v>
      </c>
      <c r="AU32" s="264" t="str">
        <f t="shared" si="11"/>
        <v>dim</v>
      </c>
      <c r="AV32" s="30"/>
      <c r="AW32" s="26" t="s">
        <v>38</v>
      </c>
      <c r="AX32" s="3"/>
      <c r="AY32" s="6"/>
      <c r="AZ32" s="9"/>
      <c r="BA32" s="25">
        <f t="shared" si="12"/>
        <v>0</v>
      </c>
    </row>
    <row r="33" spans="1:55" x14ac:dyDescent="0.2">
      <c r="A33" s="15"/>
      <c r="B33" s="262">
        <v>44462</v>
      </c>
      <c r="C33" s="264" t="str">
        <f t="shared" si="0"/>
        <v>mer</v>
      </c>
      <c r="D33" s="30">
        <f>IF(E33="S1",'3-EDT HEBDOMADAIRE'!$J$13+'3-EDT HEBDOMADAIRE'!$L$13)+IF(E33="S2",'3-EDT HEBDOMADAIRE'!$J$17+'3-EDT HEBDOMADAIRE'!$L$17)+IF(E33="S1b",'3-EDT HEBDOMADAIRE'!$J$25+'3-EDT HEBDOMADAIRE'!$L$25)+IF(E33="S2b",'3-EDT HEBDOMADAIRE'!$J$29+'3-EDT HEBDOMADAIRE'!$L$29)+IF(E33="P",'3-EDT HEBDOMADAIRE'!$J$21+'3-EDT HEBDOMADAIRE'!$L$21)+IF(E33="Pb",'3-EDT HEBDOMADAIRE'!$J$33+'3-EDT HEBDOMADAIRE'!$L$33)</f>
        <v>0</v>
      </c>
      <c r="E33" s="26" t="s">
        <v>38</v>
      </c>
      <c r="F33" s="262">
        <v>44492</v>
      </c>
      <c r="G33" s="264" t="str">
        <f t="shared" si="1"/>
        <v>ven</v>
      </c>
      <c r="H33" s="30">
        <f>IF(I33="S1",'3-EDT HEBDOMADAIRE'!$P$13+'3-EDT HEBDOMADAIRE'!$R$13)+IF(I33="S2",'3-EDT HEBDOMADAIRE'!$P$17+'3-EDT HEBDOMADAIRE'!$R$17)+IF(I33="S1b",'3-EDT HEBDOMADAIRE'!$P$25+'3-EDT HEBDOMADAIRE'!$R$25)+IF(I33="S2b",'3-EDT HEBDOMADAIRE'!$P$29+'3-EDT HEBDOMADAIRE'!$R$29)+IF(I33="P",'3-EDT HEBDOMADAIRE'!$P$21+'3-EDT HEBDOMADAIRE'!$R$21)+IF(I33="Pb",'3-EDT HEBDOMADAIRE'!$P$33+'3-EDT HEBDOMADAIRE'!$R$33)</f>
        <v>0</v>
      </c>
      <c r="I33" s="26" t="s">
        <v>38</v>
      </c>
      <c r="J33" s="262">
        <v>44523</v>
      </c>
      <c r="K33" s="264" t="str">
        <f t="shared" si="2"/>
        <v>lun</v>
      </c>
      <c r="L33" s="30">
        <f>IF(M33="S1",'3-EDT HEBDOMADAIRE'!$D$13+'3-EDT HEBDOMADAIRE'!$F$13)+IF(M33="S2",'3-EDT HEBDOMADAIRE'!$D$17+'3-EDT HEBDOMADAIRE'!$F$17)+IF(M34="S1b",'3-EDT HEBDOMADAIRE'!$D$25+'3-EDT HEBDOMADAIRE'!$F$25)+IF(M33="S2b",'3-EDT HEBDOMADAIRE'!$D$29+'3-EDT HEBDOMADAIRE'!$F$29)+IF(M33="P",'3-EDT HEBDOMADAIRE'!$D$21+'3-EDT HEBDOMADAIRE'!$F$21)+IF(M33="Pb",'3-EDT HEBDOMADAIRE'!$D$33+'3-EDT HEBDOMADAIRE'!$F$33)</f>
        <v>0</v>
      </c>
      <c r="M33" s="26" t="s">
        <v>38</v>
      </c>
      <c r="N33" s="262">
        <v>44553</v>
      </c>
      <c r="O33" s="264" t="str">
        <f t="shared" si="3"/>
        <v>mer</v>
      </c>
      <c r="P33" s="30">
        <f>IF(Q33="S1",'3-EDT HEBDOMADAIRE'!$J$13+'3-EDT HEBDOMADAIRE'!$L$13)+IF(Q33="S2",'3-EDT HEBDOMADAIRE'!$J$17+'3-EDT HEBDOMADAIRE'!$L$17)+IF(Q33="S1b",'3-EDT HEBDOMADAIRE'!$J$25+'3-EDT HEBDOMADAIRE'!$L$25)+IF(Q33="S2b",'3-EDT HEBDOMADAIRE'!$J$29+'3-EDT HEBDOMADAIRE'!$L$29)+IF(Q33="P",'3-EDT HEBDOMADAIRE'!$J$21+'3-EDT HEBDOMADAIRE'!$L$21)+IF(Q33="Pb",'3-EDT HEBDOMADAIRE'!$J$33+'3-EDT HEBDOMADAIRE'!$L$33)</f>
        <v>0</v>
      </c>
      <c r="Q33" s="26" t="s">
        <v>38</v>
      </c>
      <c r="R33" s="262">
        <v>44584</v>
      </c>
      <c r="S33" s="264" t="str">
        <f t="shared" si="4"/>
        <v>sam</v>
      </c>
      <c r="T33" s="30">
        <f>IF(U33="S1",0)+IF(U33="S2",'3-EDT HEBDOMADAIRE'!$S$17)+IF(U33="S1b",0)+IF(U33="S2b",'3-EDT HEBDOMADAIRE'!$S$29)+IF(U33="P",'3-EDT HEBDOMADAIRE'!$S$21)+IF(U33="Pb",'3-EDT HEBDOMADAIRE'!$S$33)</f>
        <v>0</v>
      </c>
      <c r="U33" s="26" t="s">
        <v>38</v>
      </c>
      <c r="V33" s="262">
        <v>44615</v>
      </c>
      <c r="W33" s="264" t="str">
        <f t="shared" si="5"/>
        <v>mar</v>
      </c>
      <c r="X33" s="30">
        <f>IF(Y33="S1",'3-EDT HEBDOMADAIRE'!$G$13+'3-EDT HEBDOMADAIRE'!$I$13)+IF(Y33="S2",'3-EDT HEBDOMADAIRE'!$G$17+'3-EDT HEBDOMADAIRE'!$I$17)+IF(Y33="S1b",'3-EDT HEBDOMADAIRE'!$G$25+'3-EDT HEBDOMADAIRE'!$I$25)+IF(Y33="S2b",'3-EDT HEBDOMADAIRE'!$G$29+'3-EDT HEBDOMADAIRE'!$I$29)+IF(Y33="P",'3-EDT HEBDOMADAIRE'!$G$21+'3-EDT HEBDOMADAIRE'!$I$21)+IF(Y33="Pb",'3-EDT HEBDOMADAIRE'!$G$33+'3-EDT HEBDOMADAIRE'!$I$33)</f>
        <v>0</v>
      </c>
      <c r="Y33" s="26" t="s">
        <v>38</v>
      </c>
      <c r="Z33" s="262">
        <v>44643</v>
      </c>
      <c r="AA33" s="264" t="str">
        <f t="shared" si="6"/>
        <v>mar</v>
      </c>
      <c r="AB33" s="30">
        <f>IF(AC33="S1",'3-EDT HEBDOMADAIRE'!$G$13+'3-EDT HEBDOMADAIRE'!$I$13)+IF(AC33="S2",'3-EDT HEBDOMADAIRE'!$G$17+'3-EDT HEBDOMADAIRE'!$I$17)+IF(AC33="S1b",'3-EDT HEBDOMADAIRE'!$G$25+'3-EDT HEBDOMADAIRE'!$I$25)+IF(AC33="S2b",'3-EDT HEBDOMADAIRE'!$G$29+'3-EDT HEBDOMADAIRE'!$I$29)+IF(AC33="P",'3-EDT HEBDOMADAIRE'!$G$21+'3-EDT HEBDOMADAIRE'!$I$21)+IF(AC33="Pb",'3-EDT HEBDOMADAIRE'!$G$33+'3-EDT HEBDOMADAIRE'!$I$33)</f>
        <v>0</v>
      </c>
      <c r="AC33" s="26" t="s">
        <v>38</v>
      </c>
      <c r="AD33" s="316">
        <v>44674</v>
      </c>
      <c r="AE33" s="264" t="str">
        <f t="shared" si="7"/>
        <v>ven</v>
      </c>
      <c r="AF33" s="30">
        <f>IF(AG33="S1",'3-EDT HEBDOMADAIRE'!$P$13+'3-EDT HEBDOMADAIRE'!$R$13)+IF(AG33="S2",'3-EDT HEBDOMADAIRE'!$P$17+'3-EDT HEBDOMADAIRE'!$R$17)+IF(AG33="S1b",'3-EDT HEBDOMADAIRE'!$P$25+'3-EDT HEBDOMADAIRE'!$R$25)+IF(AG33="S2b",'3-EDT HEBDOMADAIRE'!$P$29+'3-EDT HEBDOMADAIRE'!$R$29)+IF(AG33="P",'3-EDT HEBDOMADAIRE'!$P$21+'3-EDT HEBDOMADAIRE'!$R$21)+IF(AG33="Pb",'3-EDT HEBDOMADAIRE'!$P$33+'3-EDT HEBDOMADAIRE'!$R$33)</f>
        <v>0</v>
      </c>
      <c r="AG33" s="26" t="s">
        <v>38</v>
      </c>
      <c r="AH33" s="316">
        <v>44704</v>
      </c>
      <c r="AI33" s="264" t="str">
        <f t="shared" si="8"/>
        <v>dim</v>
      </c>
      <c r="AJ33" s="30"/>
      <c r="AK33" s="26" t="s">
        <v>38</v>
      </c>
      <c r="AL33" s="262">
        <v>44735</v>
      </c>
      <c r="AM33" s="264" t="str">
        <f t="shared" si="9"/>
        <v>mer</v>
      </c>
      <c r="AN33" s="30">
        <f>IF(AO33="S1",'3-EDT HEBDOMADAIRE'!$J$13+'3-EDT HEBDOMADAIRE'!$L$13)+IF(AO33="S2",'3-EDT HEBDOMADAIRE'!$J$17+'3-EDT HEBDOMADAIRE'!$L$17)+IF(AO33="S1b",'3-EDT HEBDOMADAIRE'!$J$25+'3-EDT HEBDOMADAIRE'!$L$25)+IF(AO33="S2b",'3-EDT HEBDOMADAIRE'!$J$29+'3-EDT HEBDOMADAIRE'!$L$29)+IF(AO33="P",'3-EDT HEBDOMADAIRE'!$J$21+'3-EDT HEBDOMADAIRE'!$L$21)+IF(AO33="Pb",'3-EDT HEBDOMADAIRE'!$J$33+'3-EDT HEBDOMADAIRE'!$L$33)</f>
        <v>0</v>
      </c>
      <c r="AO33" s="26" t="s">
        <v>38</v>
      </c>
      <c r="AP33" s="262">
        <v>44765</v>
      </c>
      <c r="AQ33" s="264" t="str">
        <f t="shared" si="10"/>
        <v>ven</v>
      </c>
      <c r="AR33" s="30">
        <f>IF(AS33="S1",'3-EDT HEBDOMADAIRE'!$P$13+'3-EDT HEBDOMADAIRE'!$R$13)+IF(AS33="S2",'3-EDT HEBDOMADAIRE'!$P$17+'3-EDT HEBDOMADAIRE'!$R$17)+IF(AS33="S1b",'3-EDT HEBDOMADAIRE'!$P$25+'3-EDT HEBDOMADAIRE'!$R$25)+IF(AS33="S2b",'3-EDT HEBDOMADAIRE'!$P$29+'3-EDT HEBDOMADAIRE'!$R$29)+IF(AS33="P",'3-EDT HEBDOMADAIRE'!$P$21+'3-EDT HEBDOMADAIRE'!$R$21)+IF(AS33="Pb",'3-EDT HEBDOMADAIRE'!$P$33+'3-EDT HEBDOMADAIRE'!$R$33)</f>
        <v>0</v>
      </c>
      <c r="AS33" s="26" t="s">
        <v>38</v>
      </c>
      <c r="AT33" s="262">
        <v>44796</v>
      </c>
      <c r="AU33" s="264" t="str">
        <f t="shared" si="11"/>
        <v>lun</v>
      </c>
      <c r="AV33" s="30">
        <f>IF(AW33="S1",'3-EDT HEBDOMADAIRE'!$D$13+'3-EDT HEBDOMADAIRE'!$F$13)+IF(AW33="S2",'3-EDT HEBDOMADAIRE'!$D$17+'3-EDT HEBDOMADAIRE'!$F$17)+IF(AW34="S1b",'3-EDT HEBDOMADAIRE'!$D$25+'3-EDT HEBDOMADAIRE'!$F$25)+IF(AW33="S2b",'3-EDT HEBDOMADAIRE'!$D$29+'3-EDT HEBDOMADAIRE'!$F$29)+IF(AW33="P",'3-EDT HEBDOMADAIRE'!$D$21+'3-EDT HEBDOMADAIRE'!$F$21)+IF(AW33="Pb",'3-EDT HEBDOMADAIRE'!$D$33+'3-EDT HEBDOMADAIRE'!$F$33)</f>
        <v>0</v>
      </c>
      <c r="AW33" s="26" t="s">
        <v>38</v>
      </c>
      <c r="AX33" s="3"/>
      <c r="AY33" s="6"/>
      <c r="AZ33" s="9"/>
      <c r="BA33" s="25">
        <f t="shared" si="12"/>
        <v>0</v>
      </c>
    </row>
    <row r="34" spans="1:55" ht="12.75" customHeight="1" x14ac:dyDescent="0.2">
      <c r="A34" s="15"/>
      <c r="B34" s="262">
        <v>44463</v>
      </c>
      <c r="C34" s="264" t="str">
        <f t="shared" si="0"/>
        <v>jeu</v>
      </c>
      <c r="D34" s="30">
        <f>IF(E34="S1",'3-EDT HEBDOMADAIRE'!$M$13+'3-EDT HEBDOMADAIRE'!$O$13)+IF(E34="S2",'3-EDT HEBDOMADAIRE'!$M$17+'3-EDT HEBDOMADAIRE'!$O$17)+IF(E34="S1b",'3-EDT HEBDOMADAIRE'!$M$25+'3-EDT HEBDOMADAIRE'!$O$25)+IF(E34="S2b",'3-EDT HEBDOMADAIRE'!$M$29+'3-EDT HEBDOMADAIRE'!$O$29)+IF(E34="P",'3-EDT HEBDOMADAIRE'!$M$21+'3-EDT HEBDOMADAIRE'!$O$21)+IF(E34="Pb",'3-EDT HEBDOMADAIRE'!$M$33+'3-EDT HEBDOMADAIRE'!$O$33)</f>
        <v>0</v>
      </c>
      <c r="E34" s="26" t="s">
        <v>38</v>
      </c>
      <c r="F34" s="262">
        <v>44493</v>
      </c>
      <c r="G34" s="264" t="str">
        <f t="shared" si="1"/>
        <v>sam</v>
      </c>
      <c r="H34" s="30">
        <f>IF(I34="S1",0)+IF(I34="S2",'3-EDT HEBDOMADAIRE'!$S$17)+IF(I34="S1b",0)+IF(I34="S2b",'3-EDT HEBDOMADAIRE'!$S$29)+IF(I34="P",'3-EDT HEBDOMADAIRE'!$S$21)+IF(I34="Pb",'3-EDT HEBDOMADAIRE'!$S$33)</f>
        <v>0</v>
      </c>
      <c r="I34" s="26" t="s">
        <v>38</v>
      </c>
      <c r="J34" s="262">
        <v>44524</v>
      </c>
      <c r="K34" s="264" t="str">
        <f t="shared" si="2"/>
        <v>mar</v>
      </c>
      <c r="L34" s="30">
        <f>IF(M34="S1",'3-EDT HEBDOMADAIRE'!$G$13+'3-EDT HEBDOMADAIRE'!$I$13)+IF(M34="S2",'3-EDT HEBDOMADAIRE'!$G$17+'3-EDT HEBDOMADAIRE'!$I$17)+IF(M34="S1b",'3-EDT HEBDOMADAIRE'!$G$25+'3-EDT HEBDOMADAIRE'!$I$25)+IF(M34="S2b",'3-EDT HEBDOMADAIRE'!$G$29+'3-EDT HEBDOMADAIRE'!$I$29)+IF(M34="P",'3-EDT HEBDOMADAIRE'!$G$21+'3-EDT HEBDOMADAIRE'!$I$21)+IF(M34="Pb",'3-EDT HEBDOMADAIRE'!$G$33+'3-EDT HEBDOMADAIRE'!$I$33)</f>
        <v>0</v>
      </c>
      <c r="M34" s="26" t="s">
        <v>38</v>
      </c>
      <c r="N34" s="314">
        <v>44554</v>
      </c>
      <c r="O34" s="264" t="str">
        <f t="shared" si="3"/>
        <v>jeu</v>
      </c>
      <c r="P34" s="315">
        <f>IF(Q34="S1",'3-EDT HEBDOMADAIRE'!$M$13+'3-EDT HEBDOMADAIRE'!$O$13)+IF(Q34="S2",'3-EDT HEBDOMADAIRE'!$M$17+'3-EDT HEBDOMADAIRE'!$O$17)+IF(Q34="S1b",'3-EDT HEBDOMADAIRE'!$M$25+'3-EDT HEBDOMADAIRE'!$O$25)+IF(Q34="S2b",'3-EDT HEBDOMADAIRE'!$M$29+'3-EDT HEBDOMADAIRE'!$O$29)+IF(Q34="P",'3-EDT HEBDOMADAIRE'!$M$21+'3-EDT HEBDOMADAIRE'!$O$21)+IF(Q34="Pb",'3-EDT HEBDOMADAIRE'!$M$33+'3-EDT HEBDOMADAIRE'!$O$33)</f>
        <v>0</v>
      </c>
      <c r="Q34" s="26" t="s">
        <v>38</v>
      </c>
      <c r="R34" s="262">
        <v>44585</v>
      </c>
      <c r="S34" s="264" t="str">
        <f t="shared" si="4"/>
        <v>dim</v>
      </c>
      <c r="T34" s="30"/>
      <c r="U34" s="26" t="s">
        <v>38</v>
      </c>
      <c r="V34" s="262">
        <v>44616</v>
      </c>
      <c r="W34" s="264" t="str">
        <f t="shared" si="5"/>
        <v>mer</v>
      </c>
      <c r="X34" s="30">
        <f>IF(Y34="S1",'3-EDT HEBDOMADAIRE'!$J$13+'3-EDT HEBDOMADAIRE'!$L$13)+IF(Y34="S2",'3-EDT HEBDOMADAIRE'!$J$17+'3-EDT HEBDOMADAIRE'!$L$17)+IF(Y34="S1b",'3-EDT HEBDOMADAIRE'!$J$25+'3-EDT HEBDOMADAIRE'!$L$25)+IF(Y34="S2b",'3-EDT HEBDOMADAIRE'!$J$29+'3-EDT HEBDOMADAIRE'!$L$29)+IF(Y34="P",'3-EDT HEBDOMADAIRE'!$J$21+'3-EDT HEBDOMADAIRE'!$L$21)+IF(Y34="Pb",'3-EDT HEBDOMADAIRE'!$J$33+'3-EDT HEBDOMADAIRE'!$L$33)</f>
        <v>0</v>
      </c>
      <c r="Y34" s="26" t="s">
        <v>38</v>
      </c>
      <c r="Z34" s="262">
        <v>44644</v>
      </c>
      <c r="AA34" s="264" t="str">
        <f t="shared" si="6"/>
        <v>mer</v>
      </c>
      <c r="AB34" s="30">
        <f>IF(AC34="S1",'3-EDT HEBDOMADAIRE'!$J$13+'3-EDT HEBDOMADAIRE'!$L$13)+IF(AC34="S2",'3-EDT HEBDOMADAIRE'!$J$17+'3-EDT HEBDOMADAIRE'!$L$17)+IF(AC34="S1b",'3-EDT HEBDOMADAIRE'!$J$25+'3-EDT HEBDOMADAIRE'!$L$25)+IF(AC34="S2b",'3-EDT HEBDOMADAIRE'!$J$29+'3-EDT HEBDOMADAIRE'!$L$29)+IF(AC34="P",'3-EDT HEBDOMADAIRE'!$J$21+'3-EDT HEBDOMADAIRE'!$L$21)+IF(AC34="Pb",'3-EDT HEBDOMADAIRE'!$J$33+'3-EDT HEBDOMADAIRE'!$L$33)</f>
        <v>0</v>
      </c>
      <c r="AC34" s="26" t="s">
        <v>38</v>
      </c>
      <c r="AD34" s="316">
        <v>44675</v>
      </c>
      <c r="AE34" s="264" t="str">
        <f t="shared" si="7"/>
        <v>sam</v>
      </c>
      <c r="AF34" s="30">
        <f>IF(AG34="S1",0)+IF(AG34="S2",'3-EDT HEBDOMADAIRE'!$S$17)+IF(AG34="S1b",0)+IF(AG34="S2b",'3-EDT HEBDOMADAIRE'!$S$29)+IF(AG34="P",'3-EDT HEBDOMADAIRE'!$S$21)+IF(AG34="Pb",'3-EDT HEBDOMADAIRE'!$S$33)</f>
        <v>0</v>
      </c>
      <c r="AG34" s="26" t="s">
        <v>38</v>
      </c>
      <c r="AH34" s="317">
        <v>44705</v>
      </c>
      <c r="AI34" s="264" t="str">
        <f t="shared" si="8"/>
        <v>lun</v>
      </c>
      <c r="AJ34" s="305">
        <f>IF(AD8=0,0,AN8)</f>
        <v>0</v>
      </c>
      <c r="AK34" s="26" t="s">
        <v>38</v>
      </c>
      <c r="AL34" s="262">
        <v>44736</v>
      </c>
      <c r="AM34" s="264" t="str">
        <f t="shared" si="9"/>
        <v>jeu</v>
      </c>
      <c r="AN34" s="30">
        <f>IF(AO34="S1",'3-EDT HEBDOMADAIRE'!$M$13+'3-EDT HEBDOMADAIRE'!$O$13)+IF(AO34="S2",'3-EDT HEBDOMADAIRE'!$M$17+'3-EDT HEBDOMADAIRE'!$O$17)+IF(AO34="S1b",'3-EDT HEBDOMADAIRE'!$M$25+'3-EDT HEBDOMADAIRE'!$O$25)+IF(AO34="S2b",'3-EDT HEBDOMADAIRE'!$M$29+'3-EDT HEBDOMADAIRE'!$O$29)+IF(AO34="P",'3-EDT HEBDOMADAIRE'!$M$21+'3-EDT HEBDOMADAIRE'!$O$21)+IF(AO34="Pb",'3-EDT HEBDOMADAIRE'!$M$33+'3-EDT HEBDOMADAIRE'!$O$33)</f>
        <v>0</v>
      </c>
      <c r="AO34" s="26" t="s">
        <v>38</v>
      </c>
      <c r="AP34" s="262">
        <v>44766</v>
      </c>
      <c r="AQ34" s="264" t="str">
        <f t="shared" si="10"/>
        <v>sam</v>
      </c>
      <c r="AR34" s="30">
        <f>IF(AS34="S1",0)+IF(AS34="S2",'3-EDT HEBDOMADAIRE'!$S$17)+IF(AS34="S1b",0)+IF(AS34="S2b",'3-EDT HEBDOMADAIRE'!$S$29)+IF(AS34="P",'3-EDT HEBDOMADAIRE'!$S$21)+IF(AS34="Pb",'3-EDT HEBDOMADAIRE'!$S$33)</f>
        <v>0</v>
      </c>
      <c r="AS34" s="26" t="s">
        <v>38</v>
      </c>
      <c r="AT34" s="262">
        <v>44797</v>
      </c>
      <c r="AU34" s="264" t="str">
        <f t="shared" si="11"/>
        <v>mar</v>
      </c>
      <c r="AV34" s="30">
        <f>IF(AW34="S1",'3-EDT HEBDOMADAIRE'!$G$13+'3-EDT HEBDOMADAIRE'!$I$13)+IF(AW34="S2",'3-EDT HEBDOMADAIRE'!$G$17+'3-EDT HEBDOMADAIRE'!$I$17)+IF(AW34="S1b",'3-EDT HEBDOMADAIRE'!$G$25+'3-EDT HEBDOMADAIRE'!$I$25)+IF(AW34="S2b",'3-EDT HEBDOMADAIRE'!$G$29+'3-EDT HEBDOMADAIRE'!$I$29)+IF(AW34="P",'3-EDT HEBDOMADAIRE'!$G$21+'3-EDT HEBDOMADAIRE'!$I$21)+IF(AW34="Pb",'3-EDT HEBDOMADAIRE'!$G$33+'3-EDT HEBDOMADAIRE'!$I$33)</f>
        <v>0</v>
      </c>
      <c r="AW34" s="26" t="s">
        <v>38</v>
      </c>
      <c r="AX34" s="3"/>
      <c r="AY34" s="6"/>
      <c r="AZ34" s="9"/>
      <c r="BA34" s="25">
        <f t="shared" si="12"/>
        <v>0</v>
      </c>
    </row>
    <row r="35" spans="1:55" ht="12.75" customHeight="1" x14ac:dyDescent="0.2">
      <c r="A35" s="15"/>
      <c r="B35" s="262">
        <v>44464</v>
      </c>
      <c r="C35" s="264" t="str">
        <f t="shared" si="0"/>
        <v>ven</v>
      </c>
      <c r="D35" s="30">
        <f>IF(E35="S1",'3-EDT HEBDOMADAIRE'!$P$13+'3-EDT HEBDOMADAIRE'!$R$13)+IF(E35="S2",'3-EDT HEBDOMADAIRE'!$P$17+'3-EDT HEBDOMADAIRE'!$R$17)+IF(E35="S1b",'3-EDT HEBDOMADAIRE'!$P$25+'3-EDT HEBDOMADAIRE'!$R$25)+IF(E35="S2b",'3-EDT HEBDOMADAIRE'!$P$29+'3-EDT HEBDOMADAIRE'!$R$29)+IF(E35="P",'3-EDT HEBDOMADAIRE'!$P$21+'3-EDT HEBDOMADAIRE'!$R$21)+IF(E35="Pb",'3-EDT HEBDOMADAIRE'!$P$33+'3-EDT HEBDOMADAIRE'!$R$33)</f>
        <v>0</v>
      </c>
      <c r="E35" s="26" t="s">
        <v>38</v>
      </c>
      <c r="F35" s="262">
        <v>44494</v>
      </c>
      <c r="G35" s="264" t="str">
        <f t="shared" si="1"/>
        <v>dim</v>
      </c>
      <c r="H35" s="30"/>
      <c r="I35" s="26" t="s">
        <v>38</v>
      </c>
      <c r="J35" s="262">
        <v>44525</v>
      </c>
      <c r="K35" s="264" t="str">
        <f t="shared" si="2"/>
        <v>mer</v>
      </c>
      <c r="L35" s="30">
        <f>IF(M35="S1",'3-EDT HEBDOMADAIRE'!$J$13+'3-EDT HEBDOMADAIRE'!$L$13)+IF(M35="S2",'3-EDT HEBDOMADAIRE'!$J$17+'3-EDT HEBDOMADAIRE'!$L$17)+IF(M35="S1b",'3-EDT HEBDOMADAIRE'!$J$25+'3-EDT HEBDOMADAIRE'!$L$25)+IF(M35="S2b",'3-EDT HEBDOMADAIRE'!$J$29+'3-EDT HEBDOMADAIRE'!$L$29)+IF(M35="P",'3-EDT HEBDOMADAIRE'!$J$21+'3-EDT HEBDOMADAIRE'!$L$21)+IF(M35="Pb",'3-EDT HEBDOMADAIRE'!$J$33+'3-EDT HEBDOMADAIRE'!$L$33)</f>
        <v>0</v>
      </c>
      <c r="M35" s="26" t="s">
        <v>38</v>
      </c>
      <c r="N35" s="262">
        <v>44555</v>
      </c>
      <c r="O35" s="264" t="str">
        <f t="shared" si="3"/>
        <v>ven</v>
      </c>
      <c r="P35" s="30">
        <f>IF(Q35="S1",'3-EDT HEBDOMADAIRE'!$P$13+'3-EDT HEBDOMADAIRE'!$R$13)+IF(Q35="S2",'3-EDT HEBDOMADAIRE'!$P$17+'3-EDT HEBDOMADAIRE'!$R$17)+IF(Q35="S1b",'3-EDT HEBDOMADAIRE'!$P$25+'3-EDT HEBDOMADAIRE'!$R$25)+IF(Q35="S2b",'3-EDT HEBDOMADAIRE'!$P$29+'3-EDT HEBDOMADAIRE'!$R$29)+IF(Q35="P",'3-EDT HEBDOMADAIRE'!$P$21+'3-EDT HEBDOMADAIRE'!$R$21)+IF(Q35="Pb",'3-EDT HEBDOMADAIRE'!$P$33+'3-EDT HEBDOMADAIRE'!$R$33)</f>
        <v>0</v>
      </c>
      <c r="Q35" s="26" t="s">
        <v>38</v>
      </c>
      <c r="R35" s="262">
        <v>44586</v>
      </c>
      <c r="S35" s="264" t="str">
        <f t="shared" si="4"/>
        <v>lun</v>
      </c>
      <c r="T35" s="30">
        <f>IF(U35="S1",'3-EDT HEBDOMADAIRE'!$D$13+'3-EDT HEBDOMADAIRE'!$F$13)+IF(U35="S2",'3-EDT HEBDOMADAIRE'!$D$17+'3-EDT HEBDOMADAIRE'!$F$17)+IF(U36="S1b",'3-EDT HEBDOMADAIRE'!$D$25+'3-EDT HEBDOMADAIRE'!$F$25)+IF(U35="S2b",'3-EDT HEBDOMADAIRE'!$D$29+'3-EDT HEBDOMADAIRE'!$F$29)+IF(U35="P",'3-EDT HEBDOMADAIRE'!$D$21+'3-EDT HEBDOMADAIRE'!$F$21)+IF(U35="Pb",'3-EDT HEBDOMADAIRE'!$D$33+'3-EDT HEBDOMADAIRE'!$F$33)</f>
        <v>0</v>
      </c>
      <c r="U35" s="26" t="s">
        <v>38</v>
      </c>
      <c r="V35" s="262">
        <v>44617</v>
      </c>
      <c r="W35" s="264" t="str">
        <f t="shared" si="5"/>
        <v>jeu</v>
      </c>
      <c r="X35" s="30">
        <f>IF(Y35="S1",'3-EDT HEBDOMADAIRE'!$M$13+'3-EDT HEBDOMADAIRE'!$O$13)+IF(Y35="S2",'3-EDT HEBDOMADAIRE'!$M$17+'3-EDT HEBDOMADAIRE'!$O$17)+IF(Y35="S1b",'3-EDT HEBDOMADAIRE'!$M$25+'3-EDT HEBDOMADAIRE'!$O$25)+IF(Y35="S2b",'3-EDT HEBDOMADAIRE'!$M$29+'3-EDT HEBDOMADAIRE'!$O$29)+IF(Y35="P",'3-EDT HEBDOMADAIRE'!$M$21+'3-EDT HEBDOMADAIRE'!$O$21)+IF(Y35="Pb",'3-EDT HEBDOMADAIRE'!$M$33+'3-EDT HEBDOMADAIRE'!$O$33)</f>
        <v>0</v>
      </c>
      <c r="Y35" s="26" t="s">
        <v>38</v>
      </c>
      <c r="Z35" s="262">
        <v>44645</v>
      </c>
      <c r="AA35" s="264" t="str">
        <f t="shared" si="6"/>
        <v>jeu</v>
      </c>
      <c r="AB35" s="30">
        <f>IF(AC35="S1",'3-EDT HEBDOMADAIRE'!$M$13+'3-EDT HEBDOMADAIRE'!$O$13)+IF(AC35="S2",'3-EDT HEBDOMADAIRE'!$M$17+'3-EDT HEBDOMADAIRE'!$O$17)+IF(AC35="S1b",'3-EDT HEBDOMADAIRE'!$M$25+'3-EDT HEBDOMADAIRE'!$O$25)+IF(AC35="S2b",'3-EDT HEBDOMADAIRE'!$M$29+'3-EDT HEBDOMADAIRE'!$O$29)+IF(AC35="P",'3-EDT HEBDOMADAIRE'!$M$21+'3-EDT HEBDOMADAIRE'!$O$21)+IF(AC35="Pb",'3-EDT HEBDOMADAIRE'!$M$33+'3-EDT HEBDOMADAIRE'!$O$33)</f>
        <v>0</v>
      </c>
      <c r="AC35" s="26" t="s">
        <v>38</v>
      </c>
      <c r="AD35" s="316">
        <v>44676</v>
      </c>
      <c r="AE35" s="264" t="str">
        <f t="shared" si="7"/>
        <v>dim</v>
      </c>
      <c r="AF35" s="30"/>
      <c r="AG35" s="26" t="s">
        <v>38</v>
      </c>
      <c r="AH35" s="316">
        <v>44706</v>
      </c>
      <c r="AI35" s="264" t="str">
        <f t="shared" si="8"/>
        <v>mar</v>
      </c>
      <c r="AJ35" s="30">
        <f>IF(AK35="S1",'3-EDT HEBDOMADAIRE'!$G$13+'3-EDT HEBDOMADAIRE'!$I$13)+IF(AK35="S2",'3-EDT HEBDOMADAIRE'!$G$17+'3-EDT HEBDOMADAIRE'!$I$17)+IF(AK35="S1b",'3-EDT HEBDOMADAIRE'!$G$25+'3-EDT HEBDOMADAIRE'!$I$25)+IF(AK35="S2b",'3-EDT HEBDOMADAIRE'!$G$29+'3-EDT HEBDOMADAIRE'!$I$29)+IF(AK35="P",'3-EDT HEBDOMADAIRE'!$G$21+'3-EDT HEBDOMADAIRE'!$I$21)+IF(AK35="Pb",'3-EDT HEBDOMADAIRE'!$G$33+'3-EDT HEBDOMADAIRE'!$I$33)</f>
        <v>0</v>
      </c>
      <c r="AK35" s="26" t="s">
        <v>38</v>
      </c>
      <c r="AL35" s="262">
        <v>44737</v>
      </c>
      <c r="AM35" s="264" t="str">
        <f t="shared" si="9"/>
        <v>ven</v>
      </c>
      <c r="AN35" s="30">
        <f>IF(AO35="S1",'3-EDT HEBDOMADAIRE'!$P$13+'3-EDT HEBDOMADAIRE'!$R$13)+IF(AO35="S2",'3-EDT HEBDOMADAIRE'!$P$17+'3-EDT HEBDOMADAIRE'!$R$17)+IF(AO35="S1b",'3-EDT HEBDOMADAIRE'!$P$25+'3-EDT HEBDOMADAIRE'!$R$25)+IF(AO35="S2b",'3-EDT HEBDOMADAIRE'!$P$29+'3-EDT HEBDOMADAIRE'!$R$29)+IF(AO35="P",'3-EDT HEBDOMADAIRE'!$P$21+'3-EDT HEBDOMADAIRE'!$R$21)+IF(AO35="Pb",'3-EDT HEBDOMADAIRE'!$P$33+'3-EDT HEBDOMADAIRE'!$R$33)</f>
        <v>0</v>
      </c>
      <c r="AO35" s="26" t="s">
        <v>38</v>
      </c>
      <c r="AP35" s="262">
        <v>44767</v>
      </c>
      <c r="AQ35" s="264" t="str">
        <f t="shared" si="10"/>
        <v>dim</v>
      </c>
      <c r="AR35" s="30"/>
      <c r="AS35" s="26" t="s">
        <v>38</v>
      </c>
      <c r="AT35" s="262">
        <v>44798</v>
      </c>
      <c r="AU35" s="264" t="str">
        <f t="shared" si="11"/>
        <v>mer</v>
      </c>
      <c r="AV35" s="30">
        <f>IF(AW35="S1",'3-EDT HEBDOMADAIRE'!$J$13+'3-EDT HEBDOMADAIRE'!$L$13)+IF(AW35="S2",'3-EDT HEBDOMADAIRE'!$J$17+'3-EDT HEBDOMADAIRE'!$L$17)+IF(AW35="S1b",'3-EDT HEBDOMADAIRE'!$J$25+'3-EDT HEBDOMADAIRE'!$L$25)+IF(AW35="S2b",'3-EDT HEBDOMADAIRE'!$J$29+'3-EDT HEBDOMADAIRE'!$L$29)+IF(AW35="P",'3-EDT HEBDOMADAIRE'!$J$21+'3-EDT HEBDOMADAIRE'!$L$21)+IF(AW35="Pb",'3-EDT HEBDOMADAIRE'!$J$33+'3-EDT HEBDOMADAIRE'!$L$33)</f>
        <v>0</v>
      </c>
      <c r="AW35" s="26" t="s">
        <v>38</v>
      </c>
      <c r="AX35" s="3"/>
      <c r="AY35" s="6"/>
      <c r="AZ35" s="9"/>
      <c r="BA35" s="25">
        <f t="shared" si="12"/>
        <v>0</v>
      </c>
    </row>
    <row r="36" spans="1:55" ht="12.75" customHeight="1" x14ac:dyDescent="0.2">
      <c r="A36" s="15"/>
      <c r="B36" s="262">
        <v>44465</v>
      </c>
      <c r="C36" s="264" t="str">
        <f t="shared" si="0"/>
        <v>sam</v>
      </c>
      <c r="D36" s="30">
        <f>IF(E36="S1",0)+IF(E36="S2",'3-EDT HEBDOMADAIRE'!$S$17)+IF(E36="S1b",0)+IF(E36="S2b",'3-EDT HEBDOMADAIRE'!$S$29)+IF(E36="P",'3-EDT HEBDOMADAIRE'!$S$21)+IF(E36="Pb",'3-EDT HEBDOMADAIRE'!$S$33)</f>
        <v>0</v>
      </c>
      <c r="E36" s="26" t="s">
        <v>38</v>
      </c>
      <c r="F36" s="262">
        <v>44495</v>
      </c>
      <c r="G36" s="264" t="str">
        <f t="shared" si="1"/>
        <v>lun</v>
      </c>
      <c r="H36" s="30">
        <f>IF(I36="S1",'3-EDT HEBDOMADAIRE'!$D$13+'3-EDT HEBDOMADAIRE'!$F$13)+IF(I36="S2",'3-EDT HEBDOMADAIRE'!$D$17+'3-EDT HEBDOMADAIRE'!$F$17)+IF(I37="S1b",'3-EDT HEBDOMADAIRE'!$D$25+'3-EDT HEBDOMADAIRE'!$F$25)+IF(I36="S2b",'3-EDT HEBDOMADAIRE'!$D$29+'3-EDT HEBDOMADAIRE'!$F$29)+IF(I36="P",'3-EDT HEBDOMADAIRE'!$D$21+'3-EDT HEBDOMADAIRE'!$F$21)+IF(I36="Pb",'3-EDT HEBDOMADAIRE'!$D$33+'3-EDT HEBDOMADAIRE'!$F$33)</f>
        <v>0</v>
      </c>
      <c r="I36" s="26" t="s">
        <v>38</v>
      </c>
      <c r="J36" s="262">
        <v>44526</v>
      </c>
      <c r="K36" s="264" t="str">
        <f t="shared" si="2"/>
        <v>jeu</v>
      </c>
      <c r="L36" s="30">
        <f>IF(M36="S1",'3-EDT HEBDOMADAIRE'!$M$13+'3-EDT HEBDOMADAIRE'!$O$13)+IF(M36="S2",'3-EDT HEBDOMADAIRE'!$M$17+'3-EDT HEBDOMADAIRE'!$O$17)+IF(M36="S1b",'3-EDT HEBDOMADAIRE'!$M$25+'3-EDT HEBDOMADAIRE'!$O$25)+IF(M36="S2b",'3-EDT HEBDOMADAIRE'!$M$29+'3-EDT HEBDOMADAIRE'!$O$29)+IF(M36="P",'3-EDT HEBDOMADAIRE'!$M$21+'3-EDT HEBDOMADAIRE'!$O$21)+IF(M36="Pb",'3-EDT HEBDOMADAIRE'!$M$33+'3-EDT HEBDOMADAIRE'!$O$33)</f>
        <v>0</v>
      </c>
      <c r="M36" s="26" t="s">
        <v>38</v>
      </c>
      <c r="N36" s="262">
        <v>44556</v>
      </c>
      <c r="O36" s="264" t="str">
        <f t="shared" si="3"/>
        <v>sam</v>
      </c>
      <c r="P36" s="30">
        <f>IF(Q36="S1",0)+IF(Q36="S2",'3-EDT HEBDOMADAIRE'!$S$17)+IF(Q36="S1b",0)+IF(Q36="S2b",'3-EDT HEBDOMADAIRE'!$S$29)+IF(Q36="P",'3-EDT HEBDOMADAIRE'!$S$21)+IF(Q36="Pb",'3-EDT HEBDOMADAIRE'!$S$33)</f>
        <v>0</v>
      </c>
      <c r="Q36" s="26" t="s">
        <v>38</v>
      </c>
      <c r="R36" s="262">
        <v>44587</v>
      </c>
      <c r="S36" s="264" t="str">
        <f t="shared" si="4"/>
        <v>mar</v>
      </c>
      <c r="T36" s="30">
        <f>IF(U36="S1",'3-EDT HEBDOMADAIRE'!$G$13+'3-EDT HEBDOMADAIRE'!$I$13)+IF(U36="S2",'3-EDT HEBDOMADAIRE'!$G$17+'3-EDT HEBDOMADAIRE'!$I$17)+IF(U36="S1b",'3-EDT HEBDOMADAIRE'!$G$25+'3-EDT HEBDOMADAIRE'!$I$25)+IF(U36="S2b",'3-EDT HEBDOMADAIRE'!$G$29+'3-EDT HEBDOMADAIRE'!$I$29)+IF(U36="P",'3-EDT HEBDOMADAIRE'!$G$21+'3-EDT HEBDOMADAIRE'!$I$21)+IF(U36="Pb",'3-EDT HEBDOMADAIRE'!$G$33+'3-EDT HEBDOMADAIRE'!$I$33)</f>
        <v>0</v>
      </c>
      <c r="U36" s="26" t="s">
        <v>38</v>
      </c>
      <c r="V36" s="262">
        <v>44618</v>
      </c>
      <c r="W36" s="264" t="str">
        <f t="shared" si="5"/>
        <v>ven</v>
      </c>
      <c r="X36" s="30">
        <f>IF(Y36="S1",'3-EDT HEBDOMADAIRE'!$P$13+'3-EDT HEBDOMADAIRE'!$R$13)+IF(Y36="S2",'3-EDT HEBDOMADAIRE'!$P$17+'3-EDT HEBDOMADAIRE'!$R$17)+IF(Y36="S1b",'3-EDT HEBDOMADAIRE'!$P$25+'3-EDT HEBDOMADAIRE'!$R$25)+IF(Y36="S2b",'3-EDT HEBDOMADAIRE'!$P$29+'3-EDT HEBDOMADAIRE'!$R$29)+IF(Y36="P",'3-EDT HEBDOMADAIRE'!$P$21+'3-EDT HEBDOMADAIRE'!$R$21)+IF(Y36="Pb",'3-EDT HEBDOMADAIRE'!$P$33+'3-EDT HEBDOMADAIRE'!$R$33)</f>
        <v>0</v>
      </c>
      <c r="Y36" s="26" t="s">
        <v>38</v>
      </c>
      <c r="Z36" s="262">
        <v>44646</v>
      </c>
      <c r="AA36" s="264" t="str">
        <f t="shared" si="6"/>
        <v>ven</v>
      </c>
      <c r="AB36" s="30">
        <f>IF(AC36="S1",'3-EDT HEBDOMADAIRE'!$P$13+'3-EDT HEBDOMADAIRE'!$R$13)+IF(AC36="S2",'3-EDT HEBDOMADAIRE'!$P$17+'3-EDT HEBDOMADAIRE'!$R$17)+IF(AC36="S1b",'3-EDT HEBDOMADAIRE'!$P$25+'3-EDT HEBDOMADAIRE'!$R$25)+IF(AC36="S2b",'3-EDT HEBDOMADAIRE'!$P$29+'3-EDT HEBDOMADAIRE'!$R$29)+IF(AC36="P",'3-EDT HEBDOMADAIRE'!$P$21+'3-EDT HEBDOMADAIRE'!$R$21)+IF(AC36="Pb",'3-EDT HEBDOMADAIRE'!$P$33+'3-EDT HEBDOMADAIRE'!$R$33)</f>
        <v>0</v>
      </c>
      <c r="AC36" s="26" t="s">
        <v>38</v>
      </c>
      <c r="AD36" s="316">
        <v>44677</v>
      </c>
      <c r="AE36" s="264" t="str">
        <f t="shared" si="7"/>
        <v>lun</v>
      </c>
      <c r="AF36" s="30">
        <f>IF(AG36="S1",'3-EDT HEBDOMADAIRE'!$D$13+'3-EDT HEBDOMADAIRE'!$F$13)+IF(AG36="S2",'3-EDT HEBDOMADAIRE'!$D$17+'3-EDT HEBDOMADAIRE'!$F$17)+IF(AG37="S1b",'3-EDT HEBDOMADAIRE'!$D$25+'3-EDT HEBDOMADAIRE'!$F$25)+IF(AG36="S2b",'3-EDT HEBDOMADAIRE'!$D$29+'3-EDT HEBDOMADAIRE'!$F$29)+IF(AG36="P",'3-EDT HEBDOMADAIRE'!$D$21+'3-EDT HEBDOMADAIRE'!$F$21)+IF(AG36="Pb",'3-EDT HEBDOMADAIRE'!$D$33+'3-EDT HEBDOMADAIRE'!$F$33)</f>
        <v>0</v>
      </c>
      <c r="AG36" s="26" t="s">
        <v>38</v>
      </c>
      <c r="AH36" s="316">
        <v>44707</v>
      </c>
      <c r="AI36" s="264" t="str">
        <f t="shared" si="8"/>
        <v>mer</v>
      </c>
      <c r="AJ36" s="30">
        <f>IF(AK36="S1",'3-EDT HEBDOMADAIRE'!$J$13+'3-EDT HEBDOMADAIRE'!$L$13)+IF(AK36="S2",'3-EDT HEBDOMADAIRE'!$J$17+'3-EDT HEBDOMADAIRE'!$L$17)+IF(AK36="S1b",'3-EDT HEBDOMADAIRE'!$J$25+'3-EDT HEBDOMADAIRE'!$L$25)+IF(AK36="S2b",'3-EDT HEBDOMADAIRE'!$J$29+'3-EDT HEBDOMADAIRE'!$L$29)+IF(AK36="P",'3-EDT HEBDOMADAIRE'!$J$21+'3-EDT HEBDOMADAIRE'!$L$21)+IF(AK36="Pb",'3-EDT HEBDOMADAIRE'!$J$33+'3-EDT HEBDOMADAIRE'!$L$33)</f>
        <v>0</v>
      </c>
      <c r="AK36" s="26" t="s">
        <v>38</v>
      </c>
      <c r="AL36" s="262">
        <v>44738</v>
      </c>
      <c r="AM36" s="264" t="str">
        <f t="shared" si="9"/>
        <v>sam</v>
      </c>
      <c r="AN36" s="30">
        <f>IF(AO36="S1",0)+IF(AO36="S2",'3-EDT HEBDOMADAIRE'!$S$17)+IF(AO36="S1b",0)+IF(AO36="S2b",'3-EDT HEBDOMADAIRE'!$S$29)+IF(AO36="P",'3-EDT HEBDOMADAIRE'!$S$21)+IF(AO36="Pb",'3-EDT HEBDOMADAIRE'!$S$33)</f>
        <v>0</v>
      </c>
      <c r="AO36" s="26" t="s">
        <v>38</v>
      </c>
      <c r="AP36" s="262">
        <v>44768</v>
      </c>
      <c r="AQ36" s="264" t="str">
        <f t="shared" si="10"/>
        <v>lun</v>
      </c>
      <c r="AR36" s="30">
        <f>IF(AS36="S1",'3-EDT HEBDOMADAIRE'!$D$13+'3-EDT HEBDOMADAIRE'!$F$13)+IF(AS36="S2",'3-EDT HEBDOMADAIRE'!$D$17+'3-EDT HEBDOMADAIRE'!$F$17)+IF(AS37="S1b",'3-EDT HEBDOMADAIRE'!$D$25+'3-EDT HEBDOMADAIRE'!$F$25)+IF(AS36="S2b",'3-EDT HEBDOMADAIRE'!$D$29+'3-EDT HEBDOMADAIRE'!$F$29)+IF(AS36="P",'3-EDT HEBDOMADAIRE'!$D$21+'3-EDT HEBDOMADAIRE'!$F$21)+IF(AS36="Pb",'3-EDT HEBDOMADAIRE'!$D$33+'3-EDT HEBDOMADAIRE'!$F$33)</f>
        <v>0</v>
      </c>
      <c r="AS36" s="26" t="s">
        <v>38</v>
      </c>
      <c r="AT36" s="262">
        <v>44799</v>
      </c>
      <c r="AU36" s="264" t="str">
        <f t="shared" si="11"/>
        <v>jeu</v>
      </c>
      <c r="AV36" s="30">
        <f>IF(AW36="S1",'3-EDT HEBDOMADAIRE'!$M$13+'3-EDT HEBDOMADAIRE'!$O$13)+IF(AW36="S2",'3-EDT HEBDOMADAIRE'!$M$17+'3-EDT HEBDOMADAIRE'!$O$17)+IF(AW36="S1b",'3-EDT HEBDOMADAIRE'!$M$25+'3-EDT HEBDOMADAIRE'!$O$25)+IF(AW36="S2b",'3-EDT HEBDOMADAIRE'!$M$29+'3-EDT HEBDOMADAIRE'!$O$29)+IF(AW36="P",'3-EDT HEBDOMADAIRE'!$M$21+'3-EDT HEBDOMADAIRE'!$O$21)+IF(AW36="Pb",'3-EDT HEBDOMADAIRE'!$M$33+'3-EDT HEBDOMADAIRE'!$O$33)</f>
        <v>0</v>
      </c>
      <c r="AW36" s="26" t="s">
        <v>38</v>
      </c>
      <c r="AX36" s="3"/>
      <c r="AY36" s="6"/>
      <c r="AZ36" s="9"/>
      <c r="BA36" s="25">
        <f t="shared" si="12"/>
        <v>0</v>
      </c>
    </row>
    <row r="37" spans="1:55" ht="12.75" customHeight="1" thickBot="1" x14ac:dyDescent="0.25">
      <c r="A37" s="15"/>
      <c r="B37" s="262">
        <v>44466</v>
      </c>
      <c r="C37" s="264" t="str">
        <f t="shared" si="0"/>
        <v>dim</v>
      </c>
      <c r="E37" s="26" t="s">
        <v>38</v>
      </c>
      <c r="F37" s="262">
        <v>44496</v>
      </c>
      <c r="G37" s="264" t="str">
        <f t="shared" si="1"/>
        <v>mar</v>
      </c>
      <c r="H37" s="30">
        <f>IF(I37="S1",'3-EDT HEBDOMADAIRE'!$G$13+'3-EDT HEBDOMADAIRE'!$I$13)+IF(I37="S2",'3-EDT HEBDOMADAIRE'!$G$17+'3-EDT HEBDOMADAIRE'!$I$17)+IF(I37="S1b",'3-EDT HEBDOMADAIRE'!$G$25+'3-EDT HEBDOMADAIRE'!$I$25)+IF(I37="S2b",'3-EDT HEBDOMADAIRE'!$G$29+'3-EDT HEBDOMADAIRE'!$I$29)+IF(I37="P",'3-EDT HEBDOMADAIRE'!$G$21+'3-EDT HEBDOMADAIRE'!$I$21)+IF(I37="Pb",'3-EDT HEBDOMADAIRE'!$G$33+'3-EDT HEBDOMADAIRE'!$I$33)</f>
        <v>0</v>
      </c>
      <c r="I37" s="26" t="s">
        <v>38</v>
      </c>
      <c r="J37" s="262">
        <v>44527</v>
      </c>
      <c r="K37" s="264" t="str">
        <f t="shared" si="2"/>
        <v>ven</v>
      </c>
      <c r="L37" s="30">
        <f>IF(M37="S1",'3-EDT HEBDOMADAIRE'!$P$13+'3-EDT HEBDOMADAIRE'!$R$13)+IF(M37="S2",'3-EDT HEBDOMADAIRE'!$P$17+'3-EDT HEBDOMADAIRE'!$R$17)+IF(M37="S1b",'3-EDT HEBDOMADAIRE'!$P$25+'3-EDT HEBDOMADAIRE'!$R$25)+IF(M37="S2b",'3-EDT HEBDOMADAIRE'!$P$29+'3-EDT HEBDOMADAIRE'!$R$29)+IF(M37="P",'3-EDT HEBDOMADAIRE'!$P$21+'3-EDT HEBDOMADAIRE'!$R$21)+IF(M37="Pb",'3-EDT HEBDOMADAIRE'!$P$33+'3-EDT HEBDOMADAIRE'!$R$33)</f>
        <v>0</v>
      </c>
      <c r="M37" s="26" t="s">
        <v>38</v>
      </c>
      <c r="N37" s="262">
        <v>44557</v>
      </c>
      <c r="O37" s="264" t="str">
        <f t="shared" si="3"/>
        <v>dim</v>
      </c>
      <c r="P37" s="30"/>
      <c r="Q37" s="26" t="s">
        <v>38</v>
      </c>
      <c r="R37" s="262">
        <v>44588</v>
      </c>
      <c r="S37" s="264" t="str">
        <f t="shared" si="4"/>
        <v>mer</v>
      </c>
      <c r="T37" s="30">
        <f>IF(U37="S1",'3-EDT HEBDOMADAIRE'!$J$13+'3-EDT HEBDOMADAIRE'!$L$13)+IF(U37="S2",'3-EDT HEBDOMADAIRE'!$J$17+'3-EDT HEBDOMADAIRE'!$L$17)+IF(U37="S1b",'3-EDT HEBDOMADAIRE'!$J$25+'3-EDT HEBDOMADAIRE'!$L$25)+IF(U37="S2b",'3-EDT HEBDOMADAIRE'!$J$29+'3-EDT HEBDOMADAIRE'!$L$29)+IF(U37="P",'3-EDT HEBDOMADAIRE'!$J$21+'3-EDT HEBDOMADAIRE'!$L$21)+IF(U37="Pb",'3-EDT HEBDOMADAIRE'!$J$33+'3-EDT HEBDOMADAIRE'!$L$33)</f>
        <v>0</v>
      </c>
      <c r="U37" s="26" t="s">
        <v>38</v>
      </c>
      <c r="V37" s="263">
        <v>44619</v>
      </c>
      <c r="W37" s="265" t="str">
        <f t="shared" si="5"/>
        <v>sam</v>
      </c>
      <c r="X37" s="31">
        <f>IF(Y37="S1",0)+IF(Y37="S2",'3-EDT HEBDOMADAIRE'!$S$17)+IF(Y37="S1b",0)+IF(Y37="S2b",'3-EDT HEBDOMADAIRE'!$S$29)+IF(Y37="P",'3-EDT HEBDOMADAIRE'!$S$21)+IF(Y37="Pb",'3-EDT HEBDOMADAIRE'!$S$33)</f>
        <v>0</v>
      </c>
      <c r="Y37" s="27" t="s">
        <v>38</v>
      </c>
      <c r="Z37" s="262">
        <v>44647</v>
      </c>
      <c r="AA37" s="264" t="str">
        <f t="shared" si="6"/>
        <v>sam</v>
      </c>
      <c r="AB37" s="30">
        <f>IF(AC37="S1",0)+IF(AC37="S2",'3-EDT HEBDOMADAIRE'!$S$17)+IF(AC37="S1b",0)+IF(AC37="S2b",'3-EDT HEBDOMADAIRE'!$S$29)+IF(AC37="P",'3-EDT HEBDOMADAIRE'!$S$21)+IF(AC37="Pb",'3-EDT HEBDOMADAIRE'!$S$33)</f>
        <v>0</v>
      </c>
      <c r="AC37" s="26" t="s">
        <v>38</v>
      </c>
      <c r="AD37" s="316">
        <v>44678</v>
      </c>
      <c r="AE37" s="264" t="str">
        <f t="shared" si="7"/>
        <v>mar</v>
      </c>
      <c r="AF37" s="30">
        <f>IF(AG37="S1",'3-EDT HEBDOMADAIRE'!$G$13+'3-EDT HEBDOMADAIRE'!$I$13)+IF(AG37="S2",'3-EDT HEBDOMADAIRE'!$G$17+'3-EDT HEBDOMADAIRE'!$I$17)+IF(AG37="S1b",'3-EDT HEBDOMADAIRE'!$G$25+'3-EDT HEBDOMADAIRE'!$I$25)+IF(AG37="S2b",'3-EDT HEBDOMADAIRE'!$G$29+'3-EDT HEBDOMADAIRE'!$I$29)+IF(AG37="P",'3-EDT HEBDOMADAIRE'!$G$21+'3-EDT HEBDOMADAIRE'!$I$21)+IF(AG37="Pb",'3-EDT HEBDOMADAIRE'!$G$33+'3-EDT HEBDOMADAIRE'!$I$33)</f>
        <v>0</v>
      </c>
      <c r="AG37" s="26" t="s">
        <v>38</v>
      </c>
      <c r="AH37" s="316">
        <v>44708</v>
      </c>
      <c r="AI37" s="264" t="str">
        <f t="shared" si="8"/>
        <v>jeu</v>
      </c>
      <c r="AJ37" s="30">
        <f>IF(AK37="S1",'3-EDT HEBDOMADAIRE'!$M$13+'3-EDT HEBDOMADAIRE'!$O$13)+IF(AK37="S2",'3-EDT HEBDOMADAIRE'!$M$17+'3-EDT HEBDOMADAIRE'!$O$17)+IF(AK37="S1b",'3-EDT HEBDOMADAIRE'!$M$25+'3-EDT HEBDOMADAIRE'!$O$25)+IF(AK37="S2b",'3-EDT HEBDOMADAIRE'!$M$29+'3-EDT HEBDOMADAIRE'!$O$29)+IF(AK37="P",'3-EDT HEBDOMADAIRE'!$M$21+'3-EDT HEBDOMADAIRE'!$O$21)+IF(AK37="Pb",'3-EDT HEBDOMADAIRE'!$M$33+'3-EDT HEBDOMADAIRE'!$O$33)</f>
        <v>0</v>
      </c>
      <c r="AK37" s="26" t="s">
        <v>38</v>
      </c>
      <c r="AL37" s="262">
        <v>44739</v>
      </c>
      <c r="AM37" s="264" t="str">
        <f t="shared" si="9"/>
        <v>dim</v>
      </c>
      <c r="AN37" s="30"/>
      <c r="AO37" s="26" t="s">
        <v>38</v>
      </c>
      <c r="AP37" s="262">
        <v>44769</v>
      </c>
      <c r="AQ37" s="264" t="str">
        <f t="shared" si="10"/>
        <v>mar</v>
      </c>
      <c r="AR37" s="30">
        <f>IF(AS37="S1",'3-EDT HEBDOMADAIRE'!$G$13+'3-EDT HEBDOMADAIRE'!$I$13)+IF(AS37="S2",'3-EDT HEBDOMADAIRE'!$G$17+'3-EDT HEBDOMADAIRE'!$I$17)+IF(AS37="S1b",'3-EDT HEBDOMADAIRE'!$G$25+'3-EDT HEBDOMADAIRE'!$I$25)+IF(AS37="S2b",'3-EDT HEBDOMADAIRE'!$G$29+'3-EDT HEBDOMADAIRE'!$I$29)+IF(AS37="P",'3-EDT HEBDOMADAIRE'!$G$21+'3-EDT HEBDOMADAIRE'!$I$21)+IF(AS37="Pb",'3-EDT HEBDOMADAIRE'!$G$33+'3-EDT HEBDOMADAIRE'!$I$33)</f>
        <v>0</v>
      </c>
      <c r="AS37" s="26" t="s">
        <v>38</v>
      </c>
      <c r="AT37" s="262">
        <v>44800</v>
      </c>
      <c r="AU37" s="264" t="str">
        <f t="shared" si="11"/>
        <v>ven</v>
      </c>
      <c r="AV37" s="30">
        <f>IF(AW37="S1",'3-EDT HEBDOMADAIRE'!$P$13+'3-EDT HEBDOMADAIRE'!$R$13)+IF(AW37="S2",'3-EDT HEBDOMADAIRE'!$P$17+'3-EDT HEBDOMADAIRE'!$R$17)+IF(AW37="S1b",'3-EDT HEBDOMADAIRE'!$P$25+'3-EDT HEBDOMADAIRE'!$R$25)+IF(AW37="S2b",'3-EDT HEBDOMADAIRE'!$P$29+'3-EDT HEBDOMADAIRE'!$R$29)+IF(AW37="P",'3-EDT HEBDOMADAIRE'!$P$21+'3-EDT HEBDOMADAIRE'!$R$21)+IF(AW37="Pb",'3-EDT HEBDOMADAIRE'!$P$33+'3-EDT HEBDOMADAIRE'!$R$33)</f>
        <v>0</v>
      </c>
      <c r="AW37" s="26" t="s">
        <v>38</v>
      </c>
      <c r="AX37" s="3"/>
      <c r="AY37" s="6"/>
      <c r="AZ37" s="9"/>
      <c r="BA37" s="25">
        <f t="shared" si="12"/>
        <v>0</v>
      </c>
    </row>
    <row r="38" spans="1:55" ht="12.75" customHeight="1" x14ac:dyDescent="0.2">
      <c r="A38" s="15"/>
      <c r="B38" s="262">
        <v>44467</v>
      </c>
      <c r="C38" s="264" t="str">
        <f t="shared" si="0"/>
        <v>lun</v>
      </c>
      <c r="D38" s="30">
        <f>IF(E38="S1",'3-EDT HEBDOMADAIRE'!$D$13+'3-EDT HEBDOMADAIRE'!$F$13)+IF(E38="S2",'3-EDT HEBDOMADAIRE'!$D$17+'3-EDT HEBDOMADAIRE'!$F$17)+IF(E39="S1b",'3-EDT HEBDOMADAIRE'!$D$25+'3-EDT HEBDOMADAIRE'!$F$25)+IF(E38="S2b",'3-EDT HEBDOMADAIRE'!$D$29+'3-EDT HEBDOMADAIRE'!$F$29)+IF(E38="P",'3-EDT HEBDOMADAIRE'!$D$21+'3-EDT HEBDOMADAIRE'!$F$21)+IF(E38="Pb",'3-EDT HEBDOMADAIRE'!$D$33+'3-EDT HEBDOMADAIRE'!$F$33)</f>
        <v>0</v>
      </c>
      <c r="E38" s="26" t="s">
        <v>38</v>
      </c>
      <c r="F38" s="262">
        <v>44497</v>
      </c>
      <c r="G38" s="264" t="str">
        <f t="shared" si="1"/>
        <v>mer</v>
      </c>
      <c r="H38" s="30">
        <f>IF(I38="S1",'3-EDT HEBDOMADAIRE'!$J$13+'3-EDT HEBDOMADAIRE'!$L$13)+IF(I38="S2",'3-EDT HEBDOMADAIRE'!$J$17+'3-EDT HEBDOMADAIRE'!$L$17)+IF(I38="S1b",'3-EDT HEBDOMADAIRE'!$J$25+'3-EDT HEBDOMADAIRE'!$L$25)+IF(I38="S2b",'3-EDT HEBDOMADAIRE'!$J$29+'3-EDT HEBDOMADAIRE'!$L$29)+IF(I38="P",'3-EDT HEBDOMADAIRE'!$J$21+'3-EDT HEBDOMADAIRE'!$L$21)+IF(I38="Pb",'3-EDT HEBDOMADAIRE'!$J$33+'3-EDT HEBDOMADAIRE'!$L$33)</f>
        <v>0</v>
      </c>
      <c r="I38" s="26" t="s">
        <v>38</v>
      </c>
      <c r="J38" s="262">
        <v>44528</v>
      </c>
      <c r="K38" s="264" t="str">
        <f t="shared" si="2"/>
        <v>sam</v>
      </c>
      <c r="L38" s="30">
        <f>IF(M38="S1",0)+IF(M38="S2",'3-EDT HEBDOMADAIRE'!$S$17)+IF(M38="S1b",0)+IF(M38="S2b",'3-EDT HEBDOMADAIRE'!$S$29)+IF(M38="P",'3-EDT HEBDOMADAIRE'!$S$21)+IF(M38="Pb",'3-EDT HEBDOMADAIRE'!$S$33)</f>
        <v>0</v>
      </c>
      <c r="M38" s="26" t="s">
        <v>38</v>
      </c>
      <c r="N38" s="262">
        <v>44558</v>
      </c>
      <c r="O38" s="264" t="str">
        <f t="shared" si="3"/>
        <v>lun</v>
      </c>
      <c r="P38" s="30">
        <f>IF(Q38="S1",'3-EDT HEBDOMADAIRE'!$D$13+'3-EDT HEBDOMADAIRE'!$F$13)+IF(Q38="S2",'3-EDT HEBDOMADAIRE'!$D$17+'3-EDT HEBDOMADAIRE'!$F$17)+IF(Q39="S1b",'3-EDT HEBDOMADAIRE'!$D$25+'3-EDT HEBDOMADAIRE'!$F$25)+IF(Q38="S2b",'3-EDT HEBDOMADAIRE'!$D$29+'3-EDT HEBDOMADAIRE'!$F$29)+IF(Q38="P",'3-EDT HEBDOMADAIRE'!$D$21+'3-EDT HEBDOMADAIRE'!$F$21)+IF(Q38="Pb",'3-EDT HEBDOMADAIRE'!$D$33+'3-EDT HEBDOMADAIRE'!$F$33)</f>
        <v>0</v>
      </c>
      <c r="Q38" s="26" t="s">
        <v>38</v>
      </c>
      <c r="R38" s="262">
        <v>44589</v>
      </c>
      <c r="S38" s="264" t="str">
        <f t="shared" si="4"/>
        <v>jeu</v>
      </c>
      <c r="T38" s="30">
        <f>IF(U38="S1",'3-EDT HEBDOMADAIRE'!$M$13+'3-EDT HEBDOMADAIRE'!$O$13)+IF(U38="S2",'3-EDT HEBDOMADAIRE'!$M$17+'3-EDT HEBDOMADAIRE'!$O$17)+IF(U38="S1b",'3-EDT HEBDOMADAIRE'!$M$25+'3-EDT HEBDOMADAIRE'!$O$25)+IF(U38="S2b",'3-EDT HEBDOMADAIRE'!$M$29+'3-EDT HEBDOMADAIRE'!$O$29)+IF(U38="P",'3-EDT HEBDOMADAIRE'!$M$21+'3-EDT HEBDOMADAIRE'!$O$21)+IF(U38="Pb",'3-EDT HEBDOMADAIRE'!$M$33+'3-EDT HEBDOMADAIRE'!$O$33)</f>
        <v>0</v>
      </c>
      <c r="U38" s="26" t="s">
        <v>38</v>
      </c>
      <c r="V38" s="28"/>
      <c r="W38" s="28"/>
      <c r="X38" s="321"/>
      <c r="Y38" s="28"/>
      <c r="Z38" s="262">
        <v>44648</v>
      </c>
      <c r="AA38" s="264" t="str">
        <f t="shared" si="6"/>
        <v>dim</v>
      </c>
      <c r="AB38" s="30"/>
      <c r="AC38" s="26" t="s">
        <v>38</v>
      </c>
      <c r="AD38" s="316">
        <v>44679</v>
      </c>
      <c r="AE38" s="264" t="str">
        <f t="shared" si="7"/>
        <v>mer</v>
      </c>
      <c r="AF38" s="30">
        <f>IF(AG38="S1",'3-EDT HEBDOMADAIRE'!$J$13+'3-EDT HEBDOMADAIRE'!$L$13)+IF(AG38="S2",'3-EDT HEBDOMADAIRE'!$J$17+'3-EDT HEBDOMADAIRE'!$L$17)+IF(AG38="S1b",'3-EDT HEBDOMADAIRE'!$J$25+'3-EDT HEBDOMADAIRE'!$L$25)+IF(AG38="S2b",'3-EDT HEBDOMADAIRE'!$J$29+'3-EDT HEBDOMADAIRE'!$L$29)+IF(AG38="P",'3-EDT HEBDOMADAIRE'!$J$21+'3-EDT HEBDOMADAIRE'!$L$21)+IF(AG38="Pb",'3-EDT HEBDOMADAIRE'!$J$33+'3-EDT HEBDOMADAIRE'!$L$33)</f>
        <v>0</v>
      </c>
      <c r="AG38" s="26" t="s">
        <v>38</v>
      </c>
      <c r="AH38" s="316">
        <v>44709</v>
      </c>
      <c r="AI38" s="264" t="str">
        <f t="shared" si="8"/>
        <v>ven</v>
      </c>
      <c r="AJ38" s="30">
        <f>IF(AK38="S1",'3-EDT HEBDOMADAIRE'!$P$13+'3-EDT HEBDOMADAIRE'!$R$13)+IF(AK38="S2",'3-EDT HEBDOMADAIRE'!$P$17+'3-EDT HEBDOMADAIRE'!$R$17)+IF(AK38="S1b",'3-EDT HEBDOMADAIRE'!$P$25+'3-EDT HEBDOMADAIRE'!$R$25)+IF(AK38="S2b",'3-EDT HEBDOMADAIRE'!$P$29+'3-EDT HEBDOMADAIRE'!$R$29)+IF(AK38="P",'3-EDT HEBDOMADAIRE'!$P$21+'3-EDT HEBDOMADAIRE'!$R$21)+IF(AK38="Pb",'3-EDT HEBDOMADAIRE'!$P$33+'3-EDT HEBDOMADAIRE'!$R$33)</f>
        <v>0</v>
      </c>
      <c r="AK38" s="26" t="s">
        <v>38</v>
      </c>
      <c r="AL38" s="262">
        <v>44740</v>
      </c>
      <c r="AM38" s="264" t="str">
        <f t="shared" si="9"/>
        <v>lun</v>
      </c>
      <c r="AN38" s="30">
        <f>IF(AO38="S1",'3-EDT HEBDOMADAIRE'!$D$13+'3-EDT HEBDOMADAIRE'!$F$13)+IF(AO38="S2",'3-EDT HEBDOMADAIRE'!$D$17+'3-EDT HEBDOMADAIRE'!$F$17)+IF(AO39="S1b",'3-EDT HEBDOMADAIRE'!$D$25+'3-EDT HEBDOMADAIRE'!$F$25)+IF(AO38="S2b",'3-EDT HEBDOMADAIRE'!$D$29+'3-EDT HEBDOMADAIRE'!$F$29)+IF(AO38="P",'3-EDT HEBDOMADAIRE'!$D$21+'3-EDT HEBDOMADAIRE'!$F$21)+IF(AO38="Pb",'3-EDT HEBDOMADAIRE'!$D$33+'3-EDT HEBDOMADAIRE'!$F$33)</f>
        <v>0</v>
      </c>
      <c r="AO38" s="26" t="s">
        <v>38</v>
      </c>
      <c r="AP38" s="262">
        <v>44770</v>
      </c>
      <c r="AQ38" s="264" t="str">
        <f t="shared" si="10"/>
        <v>mer</v>
      </c>
      <c r="AR38" s="30">
        <f>IF(AS38="S1",'3-EDT HEBDOMADAIRE'!$J$13+'3-EDT HEBDOMADAIRE'!$L$13)+IF(AS38="S2",'3-EDT HEBDOMADAIRE'!$J$17+'3-EDT HEBDOMADAIRE'!$L$17)+IF(AS38="S1b",'3-EDT HEBDOMADAIRE'!$J$25+'3-EDT HEBDOMADAIRE'!$L$25)+IF(AS38="S2b",'3-EDT HEBDOMADAIRE'!$J$29+'3-EDT HEBDOMADAIRE'!$L$29)+IF(AS38="P",'3-EDT HEBDOMADAIRE'!$J$21+'3-EDT HEBDOMADAIRE'!$L$21)+IF(AS38="Pb",'3-EDT HEBDOMADAIRE'!$J$33+'3-EDT HEBDOMADAIRE'!$L$33)</f>
        <v>0</v>
      </c>
      <c r="AS38" s="26" t="s">
        <v>38</v>
      </c>
      <c r="AT38" s="262">
        <v>44801</v>
      </c>
      <c r="AU38" s="264" t="str">
        <f t="shared" si="11"/>
        <v>sam</v>
      </c>
      <c r="AV38" s="30">
        <f>IF(AW38="S1",0)+IF(AW38="S2",'3-EDT HEBDOMADAIRE'!$S$17)+IF(AW38="S1b",0)+IF(AW38="S2b",'3-EDT HEBDOMADAIRE'!$S$29)+IF(AW38="P",'3-EDT HEBDOMADAIRE'!$S$21)+IF(AW38="Pb",'3-EDT HEBDOMADAIRE'!$S$33)</f>
        <v>0</v>
      </c>
      <c r="AW38" s="26" t="s">
        <v>38</v>
      </c>
      <c r="AX38" s="3"/>
      <c r="AY38" s="6"/>
      <c r="AZ38" s="9"/>
      <c r="BA38" s="25">
        <f t="shared" si="12"/>
        <v>0</v>
      </c>
    </row>
    <row r="39" spans="1:55" ht="12.75" customHeight="1" thickBot="1" x14ac:dyDescent="0.25">
      <c r="A39" s="15"/>
      <c r="B39" s="263">
        <v>44468</v>
      </c>
      <c r="C39" s="265" t="str">
        <f t="shared" si="0"/>
        <v>mar</v>
      </c>
      <c r="D39" s="31">
        <f>IF(E39="S1",'3-EDT HEBDOMADAIRE'!$G$13+'3-EDT HEBDOMADAIRE'!$I$13)+IF(E39="S2",'3-EDT HEBDOMADAIRE'!$G$17+'3-EDT HEBDOMADAIRE'!$I$17)+IF(E39="S1b",'3-EDT HEBDOMADAIRE'!$G$25+'3-EDT HEBDOMADAIRE'!$I$25)+IF(E39="S2b",'3-EDT HEBDOMADAIRE'!$G$29+'3-EDT HEBDOMADAIRE'!$I$29)+IF(E39="P",'3-EDT HEBDOMADAIRE'!$G$21+'3-EDT HEBDOMADAIRE'!$I$21)+IF(E39="Pb",'3-EDT HEBDOMADAIRE'!$G$33+'3-EDT HEBDOMADAIRE'!$I$33)</f>
        <v>0</v>
      </c>
      <c r="E39" s="27" t="s">
        <v>38</v>
      </c>
      <c r="F39" s="262">
        <v>44498</v>
      </c>
      <c r="G39" s="264" t="str">
        <f t="shared" si="1"/>
        <v>jeu</v>
      </c>
      <c r="H39" s="30">
        <f>IF(I39="S1",'3-EDT HEBDOMADAIRE'!$M$13+'3-EDT HEBDOMADAIRE'!$O$13)+IF(I39="S2",'3-EDT HEBDOMADAIRE'!$M$17+'3-EDT HEBDOMADAIRE'!$O$17)+IF(I39="S1b",'3-EDT HEBDOMADAIRE'!$M$25+'3-EDT HEBDOMADAIRE'!$O$25)+IF(I39="S2b",'3-EDT HEBDOMADAIRE'!$M$29+'3-EDT HEBDOMADAIRE'!$O$29)+IF(I39="P",'3-EDT HEBDOMADAIRE'!$M$21+'3-EDT HEBDOMADAIRE'!$O$21)+IF(I39="Pb",'3-EDT HEBDOMADAIRE'!$M$33+'3-EDT HEBDOMADAIRE'!$O$33)</f>
        <v>0</v>
      </c>
      <c r="I39" s="26" t="s">
        <v>38</v>
      </c>
      <c r="J39" s="263">
        <v>44529</v>
      </c>
      <c r="K39" s="265" t="str">
        <f t="shared" si="2"/>
        <v>dim</v>
      </c>
      <c r="L39" s="323"/>
      <c r="M39" s="27" t="s">
        <v>38</v>
      </c>
      <c r="N39" s="262">
        <v>44559</v>
      </c>
      <c r="O39" s="264" t="str">
        <f t="shared" si="3"/>
        <v>mar</v>
      </c>
      <c r="P39" s="30">
        <f>IF(Q39="S1",'3-EDT HEBDOMADAIRE'!$G$13+'3-EDT HEBDOMADAIRE'!$I$13)+IF(Q39="S2",'3-EDT HEBDOMADAIRE'!$G$17+'3-EDT HEBDOMADAIRE'!$I$17)+IF(Q39="S1b",'3-EDT HEBDOMADAIRE'!$G$25+'3-EDT HEBDOMADAIRE'!$I$25)+IF(Q39="S2b",'3-EDT HEBDOMADAIRE'!$G$29+'3-EDT HEBDOMADAIRE'!$I$29)+IF(Q39="P",'3-EDT HEBDOMADAIRE'!$G$21+'3-EDT HEBDOMADAIRE'!$I$21)+IF(Q39="Pb",'3-EDT HEBDOMADAIRE'!$G$33+'3-EDT HEBDOMADAIRE'!$I$33)</f>
        <v>0</v>
      </c>
      <c r="Q39" s="26" t="s">
        <v>38</v>
      </c>
      <c r="R39" s="262">
        <v>44590</v>
      </c>
      <c r="S39" s="264" t="str">
        <f t="shared" si="4"/>
        <v>ven</v>
      </c>
      <c r="T39" s="30">
        <f>IF(U39="S1",'3-EDT HEBDOMADAIRE'!$P$13+'3-EDT HEBDOMADAIRE'!$R$13)+IF(U39="S2",'3-EDT HEBDOMADAIRE'!$P$17+'3-EDT HEBDOMADAIRE'!$R$17)+IF(U39="S1b",'3-EDT HEBDOMADAIRE'!$P$25+'3-EDT HEBDOMADAIRE'!$R$25)+IF(U39="S2b",'3-EDT HEBDOMADAIRE'!$P$29+'3-EDT HEBDOMADAIRE'!$R$29)+IF(U39="P",'3-EDT HEBDOMADAIRE'!$P$21+'3-EDT HEBDOMADAIRE'!$R$21)+IF(U39="Pb",'3-EDT HEBDOMADAIRE'!$P$33+'3-EDT HEBDOMADAIRE'!$R$33)</f>
        <v>0</v>
      </c>
      <c r="U39" s="26" t="s">
        <v>38</v>
      </c>
      <c r="V39" s="28"/>
      <c r="W39" s="28"/>
      <c r="X39" s="28"/>
      <c r="Y39" s="28"/>
      <c r="Z39" s="262">
        <v>44649</v>
      </c>
      <c r="AA39" s="264" t="str">
        <f t="shared" si="6"/>
        <v>lun</v>
      </c>
      <c r="AB39" s="30">
        <f>IF(AC39="S1",'3-EDT HEBDOMADAIRE'!$D$13+'3-EDT HEBDOMADAIRE'!$F$13)+IF(AC39="S2",'3-EDT HEBDOMADAIRE'!$D$17+'3-EDT HEBDOMADAIRE'!$F$17)+IF(AC40="S1b",'3-EDT HEBDOMADAIRE'!$D$25+'3-EDT HEBDOMADAIRE'!$F$25)+IF(AC39="S2b",'3-EDT HEBDOMADAIRE'!$D$29+'3-EDT HEBDOMADAIRE'!$F$29)+IF(AC39="P",'3-EDT HEBDOMADAIRE'!$D$21+'3-EDT HEBDOMADAIRE'!$F$21)+IF(AC39="Pb",'3-EDT HEBDOMADAIRE'!$D$33+'3-EDT HEBDOMADAIRE'!$F$33)</f>
        <v>0</v>
      </c>
      <c r="AC39" s="26" t="s">
        <v>38</v>
      </c>
      <c r="AD39" s="322">
        <v>44680</v>
      </c>
      <c r="AE39" s="265" t="str">
        <f t="shared" si="7"/>
        <v>jeu</v>
      </c>
      <c r="AF39" s="31">
        <f>IF(AG39="S1",'3-EDT HEBDOMADAIRE'!$M$13+'3-EDT HEBDOMADAIRE'!$O$13)+IF(AG39="S2",'3-EDT HEBDOMADAIRE'!$M$17+'3-EDT HEBDOMADAIRE'!$O$17)+IF(AG39="S1b",'3-EDT HEBDOMADAIRE'!$M$25+'3-EDT HEBDOMADAIRE'!$O$25)+IF(AG39="S2b",'3-EDT HEBDOMADAIRE'!$M$29+'3-EDT HEBDOMADAIRE'!$O$29)+IF(AG39="P",'3-EDT HEBDOMADAIRE'!$M$21+'3-EDT HEBDOMADAIRE'!$O$21)+IF(AG39="Pb",'3-EDT HEBDOMADAIRE'!$M$33+'3-EDT HEBDOMADAIRE'!$O$33)</f>
        <v>0</v>
      </c>
      <c r="AG39" s="27" t="s">
        <v>38</v>
      </c>
      <c r="AH39" s="316">
        <v>44710</v>
      </c>
      <c r="AI39" s="264" t="str">
        <f t="shared" si="8"/>
        <v>sam</v>
      </c>
      <c r="AJ39" s="30">
        <f>IF(AK39="S1",0)+IF(AK39="S2",'3-EDT HEBDOMADAIRE'!$S$17)+IF(AK39="S1b",0)+IF(AK39="S2b",'3-EDT HEBDOMADAIRE'!$S$29)+IF(AK39="P",'3-EDT HEBDOMADAIRE'!$S$21)+IF(AK39="Pb",'3-EDT HEBDOMADAIRE'!$S$33)</f>
        <v>0</v>
      </c>
      <c r="AK39" s="26" t="s">
        <v>38</v>
      </c>
      <c r="AL39" s="263">
        <v>44741</v>
      </c>
      <c r="AM39" s="265" t="str">
        <f t="shared" si="9"/>
        <v>mar</v>
      </c>
      <c r="AN39" s="31">
        <f>IF(AO39="S1",'3-EDT HEBDOMADAIRE'!$G$13+'3-EDT HEBDOMADAIRE'!$I$13)+IF(AO39="S2",'3-EDT HEBDOMADAIRE'!$G$17+'3-EDT HEBDOMADAIRE'!$I$17)+IF(AO39="S1b",'3-EDT HEBDOMADAIRE'!$G$25+'3-EDT HEBDOMADAIRE'!$I$25)+IF(AO39="S2b",'3-EDT HEBDOMADAIRE'!$G$29+'3-EDT HEBDOMADAIRE'!$I$29)+IF(AO39="P",'3-EDT HEBDOMADAIRE'!$G$21+'3-EDT HEBDOMADAIRE'!$I$21)+IF(AO39="Pb",'3-EDT HEBDOMADAIRE'!$G$33+'3-EDT HEBDOMADAIRE'!$I$33)</f>
        <v>0</v>
      </c>
      <c r="AO39" s="27" t="s">
        <v>38</v>
      </c>
      <c r="AP39" s="262">
        <v>44771</v>
      </c>
      <c r="AQ39" s="264" t="str">
        <f t="shared" si="10"/>
        <v>jeu</v>
      </c>
      <c r="AR39" s="30">
        <f>IF(AS39="S1",'3-EDT HEBDOMADAIRE'!$M$13+'3-EDT HEBDOMADAIRE'!$O$13)+IF(AS39="S2",'3-EDT HEBDOMADAIRE'!$M$17+'3-EDT HEBDOMADAIRE'!$O$17)+IF(AS39="S1b",'3-EDT HEBDOMADAIRE'!$M$25+'3-EDT HEBDOMADAIRE'!$O$25)+IF(AS39="S2b",'3-EDT HEBDOMADAIRE'!$M$29+'3-EDT HEBDOMADAIRE'!$O$29)+IF(AS39="P",'3-EDT HEBDOMADAIRE'!$M$21+'3-EDT HEBDOMADAIRE'!$O$21)+IF(AS39="Pb",'3-EDT HEBDOMADAIRE'!$M$33+'3-EDT HEBDOMADAIRE'!$O$33)</f>
        <v>0</v>
      </c>
      <c r="AS39" s="26" t="s">
        <v>38</v>
      </c>
      <c r="AT39" s="262">
        <v>44802</v>
      </c>
      <c r="AU39" s="264" t="str">
        <f t="shared" si="11"/>
        <v>dim</v>
      </c>
      <c r="AV39" s="318"/>
      <c r="AW39" s="26" t="s">
        <v>38</v>
      </c>
      <c r="AX39" s="3"/>
      <c r="AY39" s="6"/>
      <c r="AZ39" s="9"/>
      <c r="BA39" s="25">
        <f t="shared" si="12"/>
        <v>0</v>
      </c>
    </row>
    <row r="40" spans="1:55" ht="13.5" thickBot="1" x14ac:dyDescent="0.25">
      <c r="A40" s="15"/>
      <c r="B40" s="28"/>
      <c r="C40" s="28"/>
      <c r="D40" s="319"/>
      <c r="E40" s="29"/>
      <c r="F40" s="263">
        <v>44499</v>
      </c>
      <c r="G40" s="265" t="str">
        <f t="shared" si="1"/>
        <v>ven</v>
      </c>
      <c r="H40" s="31">
        <f>IF(I40="S1",'3-EDT HEBDOMADAIRE'!$P$13+'3-EDT HEBDOMADAIRE'!$R$13)+IF(I40="S2",'3-EDT HEBDOMADAIRE'!$P$17+'3-EDT HEBDOMADAIRE'!$R$17)+IF(I40="S1b",'3-EDT HEBDOMADAIRE'!$P$25+'3-EDT HEBDOMADAIRE'!$R$25)+IF(I40="S2b",'3-EDT HEBDOMADAIRE'!$P$29+'3-EDT HEBDOMADAIRE'!$R$29)+IF(I40="P",'3-EDT HEBDOMADAIRE'!$P$21+'3-EDT HEBDOMADAIRE'!$R$21)+IF(I40="Pb",'3-EDT HEBDOMADAIRE'!$P$33+'3-EDT HEBDOMADAIRE'!$R$33)</f>
        <v>0</v>
      </c>
      <c r="I40" s="27" t="s">
        <v>38</v>
      </c>
      <c r="J40" s="28"/>
      <c r="K40" s="28"/>
      <c r="L40" s="320"/>
      <c r="M40" s="28"/>
      <c r="N40" s="263">
        <v>44560</v>
      </c>
      <c r="O40" s="265" t="str">
        <f t="shared" si="3"/>
        <v>mer</v>
      </c>
      <c r="P40" s="31">
        <f>IF(Q40="S1",'3-EDT HEBDOMADAIRE'!$J$13+'3-EDT HEBDOMADAIRE'!$L$13)+IF(Q40="S2",'3-EDT HEBDOMADAIRE'!$J$17+'3-EDT HEBDOMADAIRE'!$L$17)+IF(Q40="S1b",'3-EDT HEBDOMADAIRE'!$J$25+'3-EDT HEBDOMADAIRE'!$L$25)+IF(Q40="S2b",'3-EDT HEBDOMADAIRE'!$J$29+'3-EDT HEBDOMADAIRE'!$L$29)+IF(Q40="P",'3-EDT HEBDOMADAIRE'!$J$21+'3-EDT HEBDOMADAIRE'!$L$21)+IF(Q40="Pb",'3-EDT HEBDOMADAIRE'!$J$33+'3-EDT HEBDOMADAIRE'!$L$33)</f>
        <v>0</v>
      </c>
      <c r="Q40" s="27" t="s">
        <v>38</v>
      </c>
      <c r="R40" s="263">
        <v>44591</v>
      </c>
      <c r="S40" s="265" t="str">
        <f t="shared" si="4"/>
        <v>sam</v>
      </c>
      <c r="T40" s="31">
        <f>IF(U40="S1",0)+IF(U40="S2",'3-EDT HEBDOMADAIRE'!$S$17)+IF(U40="S1b",0)+IF(U40="S2b",'3-EDT HEBDOMADAIRE'!$S$29)+IF(U40="P",'3-EDT HEBDOMADAIRE'!$S$21)+IF(U40="Pb",'3-EDT HEBDOMADAIRE'!$S$33)</f>
        <v>0</v>
      </c>
      <c r="U40" s="27" t="s">
        <v>38</v>
      </c>
      <c r="V40" s="28"/>
      <c r="W40" s="28"/>
      <c r="X40" s="28"/>
      <c r="Y40" s="28"/>
      <c r="Z40" s="263">
        <v>44650</v>
      </c>
      <c r="AA40" s="265" t="str">
        <f t="shared" si="6"/>
        <v>mar</v>
      </c>
      <c r="AB40" s="31">
        <f>IF(AC40="S1",'3-EDT HEBDOMADAIRE'!$G$13+'3-EDT HEBDOMADAIRE'!$I$13)+IF(AC40="S2",'3-EDT HEBDOMADAIRE'!$G$17+'3-EDT HEBDOMADAIRE'!$I$17)+IF(AC40="S1b",'3-EDT HEBDOMADAIRE'!$G$25+'3-EDT HEBDOMADAIRE'!$I$25)+IF(AC40="S2b",'3-EDT HEBDOMADAIRE'!$G$29+'3-EDT HEBDOMADAIRE'!$I$29)+IF(AC40="P",'3-EDT HEBDOMADAIRE'!$G$21+'3-EDT HEBDOMADAIRE'!$I$21)+IF(AC40="Pb",'3-EDT HEBDOMADAIRE'!$G$33+'3-EDT HEBDOMADAIRE'!$I$33)</f>
        <v>0</v>
      </c>
      <c r="AC40" s="27" t="s">
        <v>38</v>
      </c>
      <c r="AD40" s="28"/>
      <c r="AE40" s="28"/>
      <c r="AF40" s="320"/>
      <c r="AG40" s="28"/>
      <c r="AH40" s="322">
        <v>44711</v>
      </c>
      <c r="AI40" s="265" t="str">
        <f t="shared" si="8"/>
        <v>dim</v>
      </c>
      <c r="AJ40" s="323"/>
      <c r="AK40" s="27" t="s">
        <v>38</v>
      </c>
      <c r="AL40" s="28"/>
      <c r="AM40" s="28"/>
      <c r="AN40" s="320"/>
      <c r="AO40" s="28"/>
      <c r="AP40" s="263">
        <v>44772</v>
      </c>
      <c r="AQ40" s="265" t="str">
        <f t="shared" si="10"/>
        <v>ven</v>
      </c>
      <c r="AR40" s="31">
        <f>IF(AS40="S1",'3-EDT HEBDOMADAIRE'!$P$13+'3-EDT HEBDOMADAIRE'!$R$13)+IF(AS40="S2",'3-EDT HEBDOMADAIRE'!$P$17+'3-EDT HEBDOMADAIRE'!$R$17)+IF(AS40="S1b",'3-EDT HEBDOMADAIRE'!$P$25+'3-EDT HEBDOMADAIRE'!$R$25)+IF(AS40="S2b",'3-EDT HEBDOMADAIRE'!$P$29+'3-EDT HEBDOMADAIRE'!$R$29)+IF(AS40="P",'3-EDT HEBDOMADAIRE'!$P$21+'3-EDT HEBDOMADAIRE'!$R$21)+IF(AS40="Pb",'3-EDT HEBDOMADAIRE'!$P$33+'3-EDT HEBDOMADAIRE'!$R$33)</f>
        <v>0</v>
      </c>
      <c r="AS40" s="27" t="s">
        <v>38</v>
      </c>
      <c r="AT40" s="263">
        <v>44803</v>
      </c>
      <c r="AU40" s="265" t="str">
        <f t="shared" si="11"/>
        <v>lun</v>
      </c>
      <c r="AV40" s="31">
        <f>IF(AW40="S1",'3-EDT HEBDOMADAIRE'!$D$13+'3-EDT HEBDOMADAIRE'!$F$13)+IF(AW40="S2",'3-EDT HEBDOMADAIRE'!$D$17+'3-EDT HEBDOMADAIRE'!$F$17)+IF(AW41="S1b",'3-EDT HEBDOMADAIRE'!$D$25+'3-EDT HEBDOMADAIRE'!$F$25)+IF(AW40="S2b",'3-EDT HEBDOMADAIRE'!$D$29+'3-EDT HEBDOMADAIRE'!$F$29)+IF(AW40="P",'3-EDT HEBDOMADAIRE'!$D$21+'3-EDT HEBDOMADAIRE'!$F$21)+IF(AW40="Pb",'3-EDT HEBDOMADAIRE'!$D$33+'3-EDT HEBDOMADAIRE'!$F$33)</f>
        <v>0</v>
      </c>
      <c r="AW40" s="11" t="s">
        <v>38</v>
      </c>
      <c r="AX40" s="4"/>
      <c r="AY40" s="7"/>
      <c r="AZ40" s="10"/>
      <c r="BA40" s="25">
        <f t="shared" si="12"/>
        <v>0</v>
      </c>
    </row>
    <row r="41" spans="1:55" ht="15" thickBot="1" x14ac:dyDescent="0.25">
      <c r="A41" s="171"/>
      <c r="B41" s="153" t="s">
        <v>105</v>
      </c>
      <c r="C41" s="388">
        <f>SUMPRODUCT(($E$10:$E$39="S1")*$D$10:$D$39)+SUMPRODUCT(($E$10:$E$39="S2")*$D$10:$D$39)+SUMPRODUCT(($E$10:$E$39="S1b")*$D$10:$D$39)+SUMPRODUCT(($E$10:$E$39="S2b")*$D$10:$D$39)</f>
        <v>0</v>
      </c>
      <c r="D41" s="393"/>
      <c r="E41" s="154"/>
      <c r="F41" s="155"/>
      <c r="G41" s="421">
        <f>SUMPRODUCT(($I$10:$I$40="S1")*$H$10:$H$40)+SUMPRODUCT(($I$10:$I$40="S2")*$H$10:$H$40)+SUMPRODUCT(($I$10:$I$40="S1b")*$H$10:$H$40)+SUMPRODUCT(($I$10:$I$40="S2b")*$H$10:$H$40)</f>
        <v>0</v>
      </c>
      <c r="H41" s="422"/>
      <c r="I41" s="156"/>
      <c r="J41" s="155"/>
      <c r="K41" s="388">
        <f>SUMPRODUCT(($M$10:$M$39="S1")*$L$10:$L$39)+SUMPRODUCT(($M$10:$M$39="S2")*$L$10:$L$39)+SUMPRODUCT(($M$10:$M$39="S1b")*$L$10:$L$39)+SUMPRODUCT(($M$10:$M$39="S2b")*$L$10:$L$39)</f>
        <v>0</v>
      </c>
      <c r="L41" s="393"/>
      <c r="M41" s="154"/>
      <c r="N41" s="155"/>
      <c r="O41" s="388">
        <f>SUMPRODUCT(($Q$10:$Q$40="S1")*$P$10:$P$40)+SUMPRODUCT(($Q$10:$Q$40="S2")*$P$10:$P$40)+SUMPRODUCT(($Q$10:$Q$40="S1b")*$P$10:$P$40)+SUMPRODUCT(($Q$10:$Q$40="S2b")*$P$10:$P$40)</f>
        <v>0</v>
      </c>
      <c r="P41" s="393"/>
      <c r="Q41" s="154"/>
      <c r="R41" s="155"/>
      <c r="S41" s="388">
        <f>SUMPRODUCT(($U$10:$U$40="S1")*$T$10:$T$40)+SUMPRODUCT(($U$10:$U$40="S2")*$T$10:$T$40)+SUMPRODUCT(($U$10:$U$40="S1b")*$T$10:$T$40)+SUMPRODUCT(($U$10:$U$40="S2b")*$T$10:$T$40)</f>
        <v>0</v>
      </c>
      <c r="T41" s="393"/>
      <c r="U41" s="154"/>
      <c r="V41" s="155"/>
      <c r="W41" s="388">
        <f>SUMPRODUCT(($Y$10:$Y$37="S1")*$X$10:$X$37)+SUMPRODUCT(($Y$10:$Y$37="S2")*$X$10:$X$37)+SUMPRODUCT(($Y$10:$Y$37="S1b")*$X$10:$X$37)+SUMPRODUCT(($Y$10:$Y$37="S2b")*$X$10:$X$37)</f>
        <v>0</v>
      </c>
      <c r="X41" s="393"/>
      <c r="Y41" s="154"/>
      <c r="Z41" s="155"/>
      <c r="AA41" s="388">
        <f>SUMPRODUCT(($AC$10:$AC$40="S1")*$AB$10:$AB$40)+SUMPRODUCT(($AC$10:$AC$40="S2")*$AB$10:$AB$40)+SUMPRODUCT(($AC$10:$AC$40="S1b")*$AB$10:$AB$40)+SUMPRODUCT(($AC$10:$AC$40="S2b")*$AB$10:$AB$40)</f>
        <v>0</v>
      </c>
      <c r="AB41" s="393"/>
      <c r="AC41" s="154"/>
      <c r="AD41" s="155"/>
      <c r="AE41" s="388">
        <f>SUMPRODUCT(($AG$10:$AG$39="S1")*$AF$10:$AF$39)+SUMPRODUCT(($AG$10:$AG$39="S2")*$AF$10:$AF$39)+SUMPRODUCT(($AG$10:$AG$39="S1b")*$AF$10:$AF$39)+SUMPRODUCT(($AG$10:$AG$39="S2b")*$AF$10:$AF$39)</f>
        <v>0</v>
      </c>
      <c r="AF41" s="393"/>
      <c r="AG41" s="154"/>
      <c r="AH41" s="155"/>
      <c r="AI41" s="388">
        <f>SUMPRODUCT(($AK$10:$AK$40="S1")*$AJ$10:$AJ$40)+SUMPRODUCT(($AK$10:$AK$40="S2")*$AJ$10:$AJ$40)+SUMPRODUCT(($AK$10:$AK$40="S1b")*$AJ$10:$AJ$40)+SUMPRODUCT(($AK$10:$AK$40="S2b")*$AJ$10:$AJ$40)</f>
        <v>0</v>
      </c>
      <c r="AJ41" s="393"/>
      <c r="AK41" s="154"/>
      <c r="AL41" s="155"/>
      <c r="AM41" s="388">
        <f>SUMPRODUCT(($AO$10:$AO$39="S1")*$AN$10:$AN$39)+SUMPRODUCT(($AO$10:$AO$39="S2")*$AN$10:$AN$39)+SUMPRODUCT(($AO$10:$AO$39="S1b")*$AN$10:$AN$39)+SUMPRODUCT(($AO$10:$AO$39="S2b")*$AN$10:$AN$39)</f>
        <v>0</v>
      </c>
      <c r="AN41" s="393"/>
      <c r="AO41" s="154"/>
      <c r="AP41" s="155"/>
      <c r="AQ41" s="388">
        <f>SUMPRODUCT(($AS$10:$AS$40="S1")*$AR$10:$AR$40)+SUMPRODUCT(($AS$10:$AS$40="S2")*$AR$10:$AR$40)+SUMPRODUCT(($AS$10:$AS$40="S1b")*$AR$10:$AR$40)+SUMPRODUCT(($AS$10:$AS$40="S2b")*$AR$10:$AR$40)</f>
        <v>0</v>
      </c>
      <c r="AR41" s="393"/>
      <c r="AS41" s="154"/>
      <c r="AT41" s="155"/>
      <c r="AU41" s="388">
        <f>SUMPRODUCT(($AW$10:$AW$40="S1")*$AV$10:$AV$40)+SUMPRODUCT(($AW$10:$AW$40="S2")*$AV$10:$AV$40)+SUMPRODUCT(($AW$10:$AW$40="S1b")*$AV$10:$AV$40)+SUMPRODUCT(($AW$10:$AW$40="S2b")*$AV$10:$AV$40)</f>
        <v>0</v>
      </c>
      <c r="AV41" s="393"/>
      <c r="AW41" s="157"/>
      <c r="AX41" s="158">
        <f>C41+G41+K41+O41+S41+W41+AA41+AE41+AI41+AM41+AQ41+AU41</f>
        <v>0</v>
      </c>
      <c r="AY41" s="16" t="s">
        <v>88</v>
      </c>
      <c r="AZ41" s="159">
        <f>IF(AY10="Absence",-AZ10,AZ10)+IF(AY11="Absence",-AZ11,AZ11)+IF(AY12="Absence",-AZ12,AZ12)+IF(AY13="Absence",-AZ13,AZ13)+IF(AY14="Absence",-AZ14,AZ14)+IF(AY15="Absence",-AZ15,AZ15)+IF(AY16="Absence",-AZ16,AZ16)+IF(AY17="Absence",-AZ17,AZ17)+IF(AY18="Absence",-AZ18,AZ18)+IF(AY19="Absence",-AZ19,AZ19)+IF(AY20="Absence",-AZ20,AZ20)+IF(AY21="Absence",-AZ21,AZ21)+IF(AY22="Absence",-AZ22,AZ22)+IF(AY23="Absence",-AZ23,AZ23)+IF(AY10="Absence",-AZ24,AZ24)+IF(AY25="Absence",-AZ25,AZ25)+IF(AY26="Absence",-AZ26,AZ26)+IF(AY27="Absence",-AZ27,AZ27)+IF(AY28="Absence",-AZ28,AZ28)+IF(AY29="Absence",-AZ29,AZ29)+IF(AY30="Absence",-AZ30,AZ30)+IF(AY31="Absence",-AZ31,AZ31)+IF(AY32="Absence",-AZ32,AZ32)+IF(AY33="Absence",-AZ33,AZ33)+IF(AY34="Absence",-AZ34,AZ34)+IF(AY35="Absence",-AZ35,AZ35)+IF(AY36="Absence",-AZ36,AZ36)+IF(AY37="Absence",-AZ37,AZ37)+IF(AY38="Absence",-AZ38,AZ38)+IF(AY39="Absence",-AZ39,AZ39)+IF(AY40="Absence",-AZ40,AZ40)</f>
        <v>0</v>
      </c>
      <c r="BA41" s="146"/>
      <c r="BC41" s="12"/>
    </row>
    <row r="42" spans="1:55" ht="15" thickBot="1" x14ac:dyDescent="0.25">
      <c r="A42" s="308"/>
      <c r="B42" s="24" t="s">
        <v>198</v>
      </c>
      <c r="C42" s="309"/>
      <c r="D42" s="160">
        <f>COUNTIF(E10:E40,"S1")+COUNTIF(E10:E40,"S2")+COUNTIF(E10:E40,"S1b")+COUNTIF(E10:E40,"S2b")</f>
        <v>30</v>
      </c>
      <c r="E42" s="160"/>
      <c r="F42" s="161"/>
      <c r="G42" s="161"/>
      <c r="H42" s="160">
        <f>COUNTIF(I10:I40,"S1")+COUNTIF(I10:I40,"S2")+COUNTIF(I10:I40,"S1b")+COUNTIF(I10:I40,"S2b")</f>
        <v>31</v>
      </c>
      <c r="I42" s="160"/>
      <c r="J42" s="161"/>
      <c r="K42" s="161"/>
      <c r="L42" s="160">
        <f>COUNTIF(M10:M40,"S1")+COUNTIF(M10:M40,"S2")+COUNTIF(M10:M40,"S1b")+COUNTIF(M10:M40,"S2b")</f>
        <v>30</v>
      </c>
      <c r="M42" s="160"/>
      <c r="N42" s="161"/>
      <c r="O42" s="161"/>
      <c r="P42" s="160">
        <f>COUNTIF(Q10:Q40,"S1")+COUNTIF(Q10:Q40,"S2")+COUNTIF(Q10:Q40,"S1b")+COUNTIF(Q10:Q40,"S2b")</f>
        <v>31</v>
      </c>
      <c r="Q42" s="160"/>
      <c r="R42" s="161"/>
      <c r="S42" s="161"/>
      <c r="T42" s="160">
        <f>COUNTIF(U10:U40,"S1")+COUNTIF(U10:U40,"S2")+COUNTIF(U10:U40,"S1b")+COUNTIF(U10:U40,"S2b")</f>
        <v>31</v>
      </c>
      <c r="U42" s="160"/>
      <c r="V42" s="161"/>
      <c r="W42" s="161"/>
      <c r="X42" s="160">
        <f>COUNTIF(Y10:Y40,"S1")+COUNTIF(Y10:Y40,"S2")+COUNTIF(Y10:Y40,"S1b")+COUNTIF(Y10:Y40,"S2b")</f>
        <v>28</v>
      </c>
      <c r="Y42" s="160"/>
      <c r="Z42" s="161"/>
      <c r="AA42" s="161"/>
      <c r="AB42" s="160">
        <f>COUNTIF(AC10:AC40,"S1")+COUNTIF(AC10:AC40,"S2")+COUNTIF(AC10:AC40,"S1b")+COUNTIF(AC10:AC40,"S2b")</f>
        <v>31</v>
      </c>
      <c r="AC42" s="160"/>
      <c r="AD42" s="161"/>
      <c r="AE42" s="161"/>
      <c r="AF42" s="160">
        <f>COUNTIF(AG10:AG40,"S1")+COUNTIF(AG10:AG40,"S2")+COUNTIF(AG10:AG40,"S1b")+COUNTIF(AG10:AG40,"S2b")</f>
        <v>30</v>
      </c>
      <c r="AG42" s="160"/>
      <c r="AH42" s="161"/>
      <c r="AI42" s="161"/>
      <c r="AJ42" s="160">
        <f>COUNTIF(AK10:AK40,"S1")+COUNTIF(AK10:AK40,"S2")+COUNTIF(AK10:AK40,"S1b")+COUNTIF(AK10:AK40,"S2b")</f>
        <v>31</v>
      </c>
      <c r="AK42" s="160"/>
      <c r="AL42" s="161"/>
      <c r="AM42" s="161"/>
      <c r="AN42" s="160">
        <f>COUNTIF(AO10:AO40,"S1")+COUNTIF(AO10:AO40,"S2")+COUNTIF(AO10:AO40,"S1b")+COUNTIF(AO10:AO40,"S2b")</f>
        <v>30</v>
      </c>
      <c r="AO42" s="160"/>
      <c r="AP42" s="161"/>
      <c r="AQ42" s="161"/>
      <c r="AR42" s="160">
        <f>COUNTIF(AS10:AS40,"S1")+COUNTIF(AS10:AS40,"S2")+COUNTIF(AS10:AS40,"S1b")+COUNTIF(AS10:AS40,"S2b")</f>
        <v>31</v>
      </c>
      <c r="AS42" s="160"/>
      <c r="AT42" s="161"/>
      <c r="AU42" s="161"/>
      <c r="AV42" s="160">
        <f>COUNTIF(AW10:AW40,"S1")+COUNTIF(AW10:AW40,"S2")+COUNTIF(AW10:AW40,"S1b")+COUNTIF(AW10:AW40,"S2b")</f>
        <v>31</v>
      </c>
      <c r="AW42" s="162"/>
      <c r="AX42" s="163">
        <f>D42+H42+L42+P42+T42+X42+AB42+AF42+AJ42+AN42+AR42+AV42</f>
        <v>365</v>
      </c>
      <c r="AY42" s="16"/>
      <c r="AZ42" s="164"/>
      <c r="BA42" s="146"/>
      <c r="BC42" s="12"/>
    </row>
    <row r="43" spans="1:55" ht="14.25" thickBot="1" x14ac:dyDescent="0.25">
      <c r="A43" s="15"/>
      <c r="B43" s="165" t="s">
        <v>106</v>
      </c>
      <c r="C43" s="388">
        <f>SUM(D10:D39)-C41</f>
        <v>0</v>
      </c>
      <c r="D43" s="389"/>
      <c r="E43" s="310"/>
      <c r="F43" s="167"/>
      <c r="G43" s="388">
        <f>SUM(H10:H40)-G41</f>
        <v>0</v>
      </c>
      <c r="H43" s="389"/>
      <c r="I43" s="166"/>
      <c r="J43" s="167"/>
      <c r="K43" s="388">
        <f>SUM(L10:L39)-K41</f>
        <v>0</v>
      </c>
      <c r="L43" s="389"/>
      <c r="M43" s="166"/>
      <c r="N43" s="168"/>
      <c r="O43" s="388">
        <f>SUM(P10:P40)-O41</f>
        <v>0</v>
      </c>
      <c r="P43" s="389"/>
      <c r="Q43" s="166"/>
      <c r="R43" s="168"/>
      <c r="S43" s="388">
        <f>SUM(T10:T40)-S41</f>
        <v>0</v>
      </c>
      <c r="T43" s="389"/>
      <c r="U43" s="166"/>
      <c r="V43" s="168"/>
      <c r="W43" s="388">
        <f>SUM(X10:X37)-W41</f>
        <v>0</v>
      </c>
      <c r="X43" s="389"/>
      <c r="Y43" s="166"/>
      <c r="Z43" s="168"/>
      <c r="AA43" s="388">
        <f>SUM(AB10:AB40)-AA41</f>
        <v>0</v>
      </c>
      <c r="AB43" s="389"/>
      <c r="AC43" s="166"/>
      <c r="AD43" s="168"/>
      <c r="AE43" s="388">
        <f>SUM(AF10:AF39)-AE41</f>
        <v>0</v>
      </c>
      <c r="AF43" s="389"/>
      <c r="AG43" s="166"/>
      <c r="AH43" s="168"/>
      <c r="AI43" s="388">
        <f>SUM(AJ10:AJ40)-AI41</f>
        <v>0</v>
      </c>
      <c r="AJ43" s="389"/>
      <c r="AK43" s="166"/>
      <c r="AL43" s="168"/>
      <c r="AM43" s="388">
        <f>SUM(AN10:AN39)-AM41</f>
        <v>0</v>
      </c>
      <c r="AN43" s="389"/>
      <c r="AO43" s="166"/>
      <c r="AP43" s="168"/>
      <c r="AQ43" s="388">
        <f>SUM(AR10:AR40)-AQ41</f>
        <v>0</v>
      </c>
      <c r="AR43" s="389"/>
      <c r="AS43" s="166"/>
      <c r="AT43" s="168"/>
      <c r="AU43" s="388">
        <f>SUM(AV10:AV40)-AU41</f>
        <v>0</v>
      </c>
      <c r="AV43" s="389"/>
      <c r="AW43" s="169"/>
      <c r="AX43" s="158">
        <f>C43+G43+K43+O43+S43+W43+AA43+AE43+AI43+AM43+AQ43+AU43</f>
        <v>0</v>
      </c>
      <c r="AY43" s="170" t="s">
        <v>54</v>
      </c>
      <c r="AZ43" s="34"/>
      <c r="BA43" s="146"/>
    </row>
    <row r="44" spans="1:55" ht="13.5" thickBot="1" x14ac:dyDescent="0.25">
      <c r="A44" s="171"/>
      <c r="B44" s="172"/>
      <c r="C44" s="173"/>
      <c r="D44" s="174"/>
      <c r="E44" s="175" t="str">
        <f>"S1"</f>
        <v>S1</v>
      </c>
      <c r="F44" s="173"/>
      <c r="G44" s="173"/>
      <c r="H44" s="174"/>
      <c r="I44" s="174"/>
      <c r="J44" s="174"/>
      <c r="K44" s="174"/>
      <c r="L44" s="174"/>
      <c r="M44" s="174"/>
      <c r="N44" s="174"/>
      <c r="O44" s="174"/>
      <c r="P44" s="174"/>
      <c r="Q44" s="176"/>
      <c r="R44" s="177" t="s">
        <v>13</v>
      </c>
      <c r="S44" s="178"/>
      <c r="T44" s="179"/>
      <c r="U44" s="179"/>
      <c r="V44" s="178"/>
      <c r="W44" s="178"/>
      <c r="X44" s="179"/>
      <c r="Y44" s="179"/>
      <c r="Z44" s="178"/>
      <c r="AA44" s="394">
        <f>'3-EDT HEBDOMADAIRE'!S8</f>
        <v>0</v>
      </c>
      <c r="AB44" s="395"/>
      <c r="AC44" s="180"/>
      <c r="AD44" s="181"/>
      <c r="AE44" s="181"/>
      <c r="AF44" s="176"/>
      <c r="AG44" s="176"/>
      <c r="AH44" s="181"/>
      <c r="AI44" s="181"/>
      <c r="AJ44" s="176"/>
      <c r="AK44" s="176"/>
      <c r="AL44" s="181"/>
      <c r="AM44" s="181"/>
      <c r="AN44" s="176"/>
      <c r="AO44" s="176"/>
      <c r="AP44" s="181"/>
      <c r="AQ44" s="181"/>
      <c r="AR44" s="176"/>
      <c r="AS44" s="176"/>
      <c r="AT44" s="181"/>
      <c r="AU44" s="181"/>
      <c r="AV44" s="176"/>
      <c r="AW44" s="176"/>
      <c r="AX44" s="164"/>
      <c r="AY44" s="35"/>
      <c r="AZ44" s="34"/>
      <c r="BA44" s="146"/>
    </row>
    <row r="45" spans="1:55" ht="13.5" thickBot="1" x14ac:dyDescent="0.25">
      <c r="A45" s="171"/>
      <c r="B45" s="194"/>
      <c r="C45" s="194"/>
      <c r="D45" s="312"/>
      <c r="E45" s="175" t="str">
        <f>"S2"</f>
        <v>S2</v>
      </c>
      <c r="F45" s="17"/>
      <c r="G45" s="17"/>
      <c r="H45" s="182"/>
      <c r="I45" s="182"/>
      <c r="J45" s="174"/>
      <c r="K45" s="174"/>
      <c r="L45" s="174"/>
      <c r="M45" s="174"/>
      <c r="N45" s="174"/>
      <c r="O45" s="174"/>
      <c r="P45" s="144"/>
      <c r="Q45" s="144"/>
      <c r="R45" s="183" t="s">
        <v>14</v>
      </c>
      <c r="S45" s="184"/>
      <c r="T45" s="184"/>
      <c r="U45" s="184"/>
      <c r="V45" s="184"/>
      <c r="W45" s="184"/>
      <c r="X45" s="184"/>
      <c r="Y45" s="452">
        <f>AA44*AA46</f>
        <v>0</v>
      </c>
      <c r="Z45" s="452"/>
      <c r="AA45" s="452"/>
      <c r="AB45" s="453"/>
      <c r="AC45" s="18"/>
      <c r="AD45" s="185"/>
      <c r="AE45" s="35"/>
      <c r="AF45" s="186" t="s">
        <v>15</v>
      </c>
      <c r="AG45" s="187"/>
      <c r="AH45" s="188"/>
      <c r="AI45" s="188"/>
      <c r="AJ45" s="188"/>
      <c r="AK45" s="188"/>
      <c r="AL45" s="188"/>
      <c r="AM45" s="189"/>
      <c r="AN45" s="188"/>
      <c r="AO45" s="418">
        <f>AX41</f>
        <v>0</v>
      </c>
      <c r="AP45" s="419"/>
      <c r="AQ45" s="419"/>
      <c r="AR45" s="420"/>
      <c r="AS45" s="19"/>
      <c r="AT45" s="144"/>
      <c r="AU45" s="190" t="s">
        <v>55</v>
      </c>
      <c r="AV45" s="191"/>
      <c r="AW45" s="191"/>
      <c r="AX45" s="191"/>
      <c r="AY45" s="192">
        <f>IF(AO58-Y58&lt;0,Y58-AO58)+IF(AO58-Y58&gt;0,AO58-Y58)</f>
        <v>0</v>
      </c>
      <c r="AZ45" s="193" t="str">
        <f>IF(AO58-Y58&lt;0,"(Reste à faire)",IF(AO58-Y58&gt;0,"(horaire dépassé)",IF(AO58-Y58=0,"")))</f>
        <v/>
      </c>
      <c r="BA45" s="146"/>
    </row>
    <row r="46" spans="1:55" ht="13.5" thickBot="1" x14ac:dyDescent="0.25">
      <c r="A46" s="171"/>
      <c r="B46" s="194"/>
      <c r="C46" s="194"/>
      <c r="D46" s="312"/>
      <c r="E46" s="175" t="str">
        <f>"S1b"</f>
        <v>S1b</v>
      </c>
      <c r="F46" s="17"/>
      <c r="G46" s="17"/>
      <c r="H46" s="182"/>
      <c r="I46" s="182"/>
      <c r="J46" s="174"/>
      <c r="K46" s="174"/>
      <c r="L46" s="174"/>
      <c r="M46" s="174"/>
      <c r="N46" s="174"/>
      <c r="O46" s="174"/>
      <c r="P46" s="144"/>
      <c r="Q46" s="144"/>
      <c r="R46" s="195" t="s">
        <v>50</v>
      </c>
      <c r="S46" s="144"/>
      <c r="T46" s="144"/>
      <c r="U46" s="144"/>
      <c r="V46" s="35"/>
      <c r="W46" s="144"/>
      <c r="X46" s="144"/>
      <c r="Y46" s="144"/>
      <c r="Z46" s="35"/>
      <c r="AA46" s="400">
        <v>66.958333333333329</v>
      </c>
      <c r="AB46" s="401"/>
      <c r="AC46" s="196"/>
      <c r="AD46" s="197"/>
      <c r="AE46" s="144"/>
      <c r="AF46" s="198" t="s">
        <v>17</v>
      </c>
      <c r="AG46" s="199"/>
      <c r="AH46" s="200"/>
      <c r="AI46" s="200"/>
      <c r="AJ46" s="201"/>
      <c r="AK46" s="201"/>
      <c r="AL46" s="201"/>
      <c r="AM46" s="200"/>
      <c r="AN46" s="201"/>
      <c r="AO46" s="201"/>
      <c r="AP46" s="200"/>
      <c r="AQ46" s="428">
        <f>AX43</f>
        <v>0</v>
      </c>
      <c r="AR46" s="429"/>
      <c r="AS46" s="35"/>
      <c r="AT46" s="144"/>
      <c r="AU46" s="144"/>
      <c r="AV46" s="35"/>
      <c r="AW46" s="35"/>
      <c r="AX46" s="35"/>
      <c r="AY46" s="35"/>
      <c r="AZ46" s="34"/>
      <c r="BA46" s="146"/>
    </row>
    <row r="47" spans="1:55" ht="13.5" thickBot="1" x14ac:dyDescent="0.25">
      <c r="A47" s="171"/>
      <c r="B47" s="311"/>
      <c r="C47" s="194"/>
      <c r="D47" s="17"/>
      <c r="E47" s="175" t="str">
        <f>"S2b"</f>
        <v>S2b</v>
      </c>
      <c r="F47" s="17"/>
      <c r="G47" s="17"/>
      <c r="H47" s="203"/>
      <c r="I47" s="182"/>
      <c r="J47" s="174"/>
      <c r="K47" s="174"/>
      <c r="L47" s="174"/>
      <c r="M47" s="174"/>
      <c r="N47" s="174"/>
      <c r="O47" s="174"/>
      <c r="P47" s="181"/>
      <c r="Q47" s="181"/>
      <c r="R47" s="183" t="s">
        <v>16</v>
      </c>
      <c r="S47" s="204"/>
      <c r="T47" s="205"/>
      <c r="U47" s="205"/>
      <c r="V47" s="205"/>
      <c r="W47" s="205"/>
      <c r="X47" s="205"/>
      <c r="Y47" s="205"/>
      <c r="Z47" s="205"/>
      <c r="AA47" s="205"/>
      <c r="AB47" s="206">
        <v>0.58333333333333337</v>
      </c>
      <c r="AC47" s="35"/>
      <c r="AD47" s="197"/>
      <c r="AE47" s="144"/>
      <c r="AF47" s="207" t="s">
        <v>95</v>
      </c>
      <c r="AG47" s="208"/>
      <c r="AH47" s="209"/>
      <c r="AI47" s="209"/>
      <c r="AJ47" s="210"/>
      <c r="AK47" s="210"/>
      <c r="AL47" s="210"/>
      <c r="AM47" s="209"/>
      <c r="AN47" s="210"/>
      <c r="AO47" s="210"/>
      <c r="AP47" s="209"/>
      <c r="AQ47" s="416">
        <f>AZ41</f>
        <v>0</v>
      </c>
      <c r="AR47" s="417"/>
      <c r="AS47" s="19"/>
      <c r="AT47" s="32" t="s">
        <v>91</v>
      </c>
      <c r="AU47" s="211"/>
      <c r="AV47" s="212"/>
      <c r="AW47" s="212"/>
      <c r="AX47" s="212"/>
      <c r="AY47" s="212"/>
      <c r="AZ47" s="213"/>
      <c r="BA47" s="146"/>
    </row>
    <row r="48" spans="1:55" ht="15" thickBot="1" x14ac:dyDescent="0.25">
      <c r="A48" s="171"/>
      <c r="B48" s="17"/>
      <c r="C48" s="17"/>
      <c r="D48" s="17"/>
      <c r="E48" s="175" t="str">
        <f>"P"</f>
        <v>P</v>
      </c>
      <c r="F48" s="17"/>
      <c r="G48" s="17"/>
      <c r="H48" s="203"/>
      <c r="I48" s="182"/>
      <c r="J48" s="174"/>
      <c r="K48" s="174"/>
      <c r="L48" s="174"/>
      <c r="M48" s="174"/>
      <c r="N48" s="174"/>
      <c r="O48" s="174"/>
      <c r="P48" s="144"/>
      <c r="Q48" s="144"/>
      <c r="R48" s="214" t="s">
        <v>104</v>
      </c>
      <c r="S48" s="215"/>
      <c r="T48" s="216"/>
      <c r="U48" s="216"/>
      <c r="V48" s="216"/>
      <c r="W48" s="216"/>
      <c r="X48" s="216"/>
      <c r="Y48" s="216"/>
      <c r="Z48" s="216"/>
      <c r="AA48" s="396">
        <f>IF(OR(AA44&lt;=0.5,AA44=0),AB47*AA44,AH8)</f>
        <v>0</v>
      </c>
      <c r="AB48" s="397"/>
      <c r="AC48" s="18"/>
      <c r="AD48" s="197"/>
      <c r="AE48" s="144"/>
      <c r="AF48" s="35"/>
      <c r="AG48" s="35"/>
      <c r="AH48" s="20"/>
      <c r="AI48" s="144"/>
      <c r="AJ48" s="35"/>
      <c r="AK48" s="35"/>
      <c r="AL48" s="35"/>
      <c r="AM48" s="35"/>
      <c r="AN48" s="35"/>
      <c r="AO48" s="35"/>
      <c r="AP48" s="144"/>
      <c r="AQ48" s="144"/>
      <c r="AR48" s="35"/>
      <c r="AS48" s="35"/>
      <c r="AT48" s="438"/>
      <c r="AU48" s="439"/>
      <c r="AV48" s="439"/>
      <c r="AW48" s="439"/>
      <c r="AX48" s="439"/>
      <c r="AY48" s="439"/>
      <c r="AZ48" s="440"/>
      <c r="BA48" s="146"/>
    </row>
    <row r="49" spans="1:53" ht="13.5" thickBot="1" x14ac:dyDescent="0.25">
      <c r="A49" s="171"/>
      <c r="B49" s="17"/>
      <c r="C49" s="17"/>
      <c r="E49" s="175" t="str">
        <f>"Pb"</f>
        <v>Pb</v>
      </c>
      <c r="F49" s="17"/>
      <c r="G49" s="217">
        <v>0</v>
      </c>
      <c r="H49" s="182"/>
      <c r="I49" s="182"/>
      <c r="J49" s="174"/>
      <c r="K49" s="174"/>
      <c r="L49" s="174"/>
      <c r="M49" s="174"/>
      <c r="N49" s="174"/>
      <c r="O49" s="174"/>
      <c r="P49" s="144"/>
      <c r="Q49" s="144"/>
      <c r="R49" s="136"/>
      <c r="S49" s="34"/>
      <c r="T49" s="35"/>
      <c r="U49" s="35"/>
      <c r="V49" s="35"/>
      <c r="W49" s="35"/>
      <c r="X49" s="35"/>
      <c r="Y49" s="35"/>
      <c r="Z49" s="35"/>
      <c r="AA49" s="402"/>
      <c r="AB49" s="402"/>
      <c r="AC49" s="35"/>
      <c r="AD49" s="197"/>
      <c r="AE49" s="144"/>
      <c r="AF49" s="135"/>
      <c r="AG49" s="135"/>
      <c r="AH49" s="136"/>
      <c r="AI49" s="136"/>
      <c r="AJ49" s="135"/>
      <c r="AK49" s="135"/>
      <c r="AL49" s="136"/>
      <c r="AM49" s="136"/>
      <c r="AN49" s="135"/>
      <c r="AO49" s="135"/>
      <c r="AP49" s="136"/>
      <c r="AQ49" s="136"/>
      <c r="AR49" s="135"/>
      <c r="AS49" s="35"/>
      <c r="AT49" s="441"/>
      <c r="AU49" s="439"/>
      <c r="AV49" s="439"/>
      <c r="AW49" s="439"/>
      <c r="AX49" s="439"/>
      <c r="AY49" s="439"/>
      <c r="AZ49" s="440"/>
      <c r="BA49" s="146"/>
    </row>
    <row r="50" spans="1:53" x14ac:dyDescent="0.2">
      <c r="A50" s="171"/>
      <c r="B50" s="17"/>
      <c r="C50" s="17"/>
      <c r="D50" s="17"/>
      <c r="E50" s="175">
        <v>0</v>
      </c>
      <c r="F50" s="17"/>
      <c r="G50" s="17"/>
      <c r="H50" s="182"/>
      <c r="I50" s="182"/>
      <c r="J50" s="174"/>
      <c r="K50" s="174"/>
      <c r="L50" s="174"/>
      <c r="M50" s="174"/>
      <c r="N50" s="174"/>
      <c r="O50" s="174"/>
      <c r="P50" s="144"/>
      <c r="Q50" s="144"/>
      <c r="R50" s="218" t="s">
        <v>19</v>
      </c>
      <c r="S50" s="219"/>
      <c r="T50" s="220"/>
      <c r="U50" s="220"/>
      <c r="V50" s="220"/>
      <c r="W50" s="220"/>
      <c r="X50" s="220"/>
      <c r="Y50" s="398">
        <f>IF(Y45&gt;AA48,Y45-AA48,0)</f>
        <v>0</v>
      </c>
      <c r="Z50" s="399"/>
      <c r="AA50" s="399"/>
      <c r="AB50" s="399"/>
      <c r="AC50" s="19"/>
      <c r="AD50" s="197"/>
      <c r="AE50" s="144"/>
      <c r="AF50" s="218" t="s">
        <v>19</v>
      </c>
      <c r="AG50" s="220"/>
      <c r="AH50" s="221"/>
      <c r="AI50" s="221"/>
      <c r="AJ50" s="220"/>
      <c r="AK50" s="220"/>
      <c r="AL50" s="220"/>
      <c r="AM50" s="221"/>
      <c r="AN50" s="220"/>
      <c r="AO50" s="430">
        <f>AO45+AQ46+AQ47</f>
        <v>0</v>
      </c>
      <c r="AP50" s="431"/>
      <c r="AQ50" s="431"/>
      <c r="AR50" s="431"/>
      <c r="AS50" s="19"/>
      <c r="AT50" s="441"/>
      <c r="AU50" s="439"/>
      <c r="AV50" s="439"/>
      <c r="AW50" s="439"/>
      <c r="AX50" s="439"/>
      <c r="AY50" s="439"/>
      <c r="AZ50" s="440"/>
      <c r="BA50" s="146"/>
    </row>
    <row r="51" spans="1:53" x14ac:dyDescent="0.2">
      <c r="A51" s="15"/>
      <c r="B51" s="17"/>
      <c r="C51" s="144"/>
      <c r="D51" s="313"/>
      <c r="E51" s="20"/>
      <c r="F51" s="144"/>
      <c r="G51" s="144"/>
      <c r="H51" s="35"/>
      <c r="I51" s="35"/>
      <c r="J51" s="174"/>
      <c r="K51" s="174"/>
      <c r="L51" s="174"/>
      <c r="M51" s="174"/>
      <c r="N51" s="174"/>
      <c r="O51" s="174"/>
      <c r="P51" s="144"/>
      <c r="Q51" s="144"/>
      <c r="R51" s="35"/>
      <c r="S51" s="20"/>
      <c r="T51" s="144"/>
      <c r="U51" s="144"/>
      <c r="V51" s="35"/>
      <c r="W51" s="144"/>
      <c r="X51" s="144"/>
      <c r="Y51" s="144"/>
      <c r="Z51" s="35"/>
      <c r="AA51" s="34"/>
      <c r="AB51" s="35"/>
      <c r="AC51" s="35"/>
      <c r="AD51" s="197"/>
      <c r="AE51" s="144"/>
      <c r="AF51" s="222" t="s">
        <v>20</v>
      </c>
      <c r="AG51" s="222"/>
      <c r="AH51" s="223"/>
      <c r="AI51" s="223"/>
      <c r="AJ51" s="224"/>
      <c r="AK51" s="224"/>
      <c r="AL51" s="224"/>
      <c r="AM51" s="223"/>
      <c r="AN51" s="224"/>
      <c r="AO51" s="224"/>
      <c r="AP51" s="223"/>
      <c r="AQ51" s="223"/>
      <c r="AR51" s="225"/>
      <c r="AS51" s="225"/>
      <c r="AT51" s="441"/>
      <c r="AU51" s="439"/>
      <c r="AV51" s="439"/>
      <c r="AW51" s="439"/>
      <c r="AX51" s="439"/>
      <c r="AY51" s="439"/>
      <c r="AZ51" s="440"/>
      <c r="BA51" s="146"/>
    </row>
    <row r="52" spans="1:53" x14ac:dyDescent="0.2">
      <c r="A52" s="15"/>
      <c r="B52" s="144"/>
      <c r="C52" s="144"/>
      <c r="D52" s="144"/>
      <c r="E52" s="144"/>
      <c r="F52" s="144"/>
      <c r="G52" s="144"/>
      <c r="H52" s="35"/>
      <c r="I52" s="35"/>
      <c r="J52" s="174"/>
      <c r="K52" s="174"/>
      <c r="L52" s="174"/>
      <c r="M52" s="174"/>
      <c r="N52" s="174"/>
      <c r="O52" s="174"/>
      <c r="P52" s="144"/>
      <c r="Q52" s="144"/>
      <c r="R52" s="226"/>
      <c r="S52" s="20"/>
      <c r="T52" s="144"/>
      <c r="U52" s="144"/>
      <c r="V52" s="35"/>
      <c r="W52" s="144"/>
      <c r="X52" s="144"/>
      <c r="Y52" s="144"/>
      <c r="Z52" s="35"/>
      <c r="AA52" s="432"/>
      <c r="AB52" s="433"/>
      <c r="AC52" s="35"/>
      <c r="AD52" s="197"/>
      <c r="AE52" s="144"/>
      <c r="AF52" s="227"/>
      <c r="AG52" s="227"/>
      <c r="AH52" s="144"/>
      <c r="AI52" s="144"/>
      <c r="AJ52" s="35"/>
      <c r="AK52" s="35"/>
      <c r="AL52" s="35"/>
      <c r="AM52" s="144"/>
      <c r="AN52" s="35"/>
      <c r="AO52" s="35"/>
      <c r="AP52" s="144"/>
      <c r="AQ52" s="144"/>
      <c r="AR52" s="35"/>
      <c r="AS52" s="35"/>
      <c r="AT52" s="441"/>
      <c r="AU52" s="439"/>
      <c r="AV52" s="439"/>
      <c r="AW52" s="439"/>
      <c r="AX52" s="439"/>
      <c r="AY52" s="439"/>
      <c r="AZ52" s="440"/>
      <c r="BA52" s="146"/>
    </row>
    <row r="53" spans="1:53" x14ac:dyDescent="0.2">
      <c r="A53" s="15"/>
      <c r="B53" s="271"/>
      <c r="C53" s="144"/>
      <c r="D53" s="20" t="s">
        <v>18</v>
      </c>
      <c r="E53" s="20"/>
      <c r="F53" s="144"/>
      <c r="G53" s="144"/>
      <c r="H53" s="35"/>
      <c r="I53" s="35"/>
      <c r="J53" s="174"/>
      <c r="K53" s="174"/>
      <c r="L53" s="174"/>
      <c r="M53" s="174"/>
      <c r="N53" s="174"/>
      <c r="O53" s="174"/>
      <c r="P53" s="144"/>
      <c r="Q53" s="144"/>
      <c r="R53" s="226"/>
      <c r="S53" s="20"/>
      <c r="T53" s="144"/>
      <c r="U53" s="144"/>
      <c r="V53" s="35"/>
      <c r="W53" s="144"/>
      <c r="X53" s="144"/>
      <c r="Y53" s="144"/>
      <c r="Z53" s="35"/>
      <c r="AA53" s="432"/>
      <c r="AB53" s="433"/>
      <c r="AC53" s="35"/>
      <c r="AD53" s="197"/>
      <c r="AE53" s="144"/>
      <c r="AF53" s="35"/>
      <c r="AG53" s="35"/>
      <c r="AH53" s="20"/>
      <c r="AI53" s="144"/>
      <c r="AJ53" s="35"/>
      <c r="AK53" s="35"/>
      <c r="AL53" s="144"/>
      <c r="AM53" s="144"/>
      <c r="AN53" s="35"/>
      <c r="AO53" s="35"/>
      <c r="AP53" s="144"/>
      <c r="AQ53" s="144"/>
      <c r="AR53" s="34"/>
      <c r="AS53" s="34"/>
      <c r="AT53" s="441"/>
      <c r="AU53" s="439"/>
      <c r="AV53" s="439"/>
      <c r="AW53" s="439"/>
      <c r="AX53" s="439"/>
      <c r="AY53" s="439"/>
      <c r="AZ53" s="440"/>
      <c r="BA53" s="146"/>
    </row>
    <row r="54" spans="1:53" x14ac:dyDescent="0.2">
      <c r="A54" s="15"/>
      <c r="B54" s="144"/>
      <c r="C54" s="144"/>
      <c r="D54" s="144"/>
      <c r="E54" s="144"/>
      <c r="F54" s="144"/>
      <c r="G54" s="144"/>
      <c r="H54" s="35"/>
      <c r="I54" s="35"/>
      <c r="J54" s="202"/>
      <c r="K54" s="144"/>
      <c r="L54" s="144"/>
      <c r="M54" s="144"/>
      <c r="N54" s="35"/>
      <c r="O54" s="144"/>
      <c r="P54" s="144"/>
      <c r="Q54" s="144"/>
      <c r="R54" s="226"/>
      <c r="S54" s="20"/>
      <c r="T54" s="144"/>
      <c r="U54" s="144"/>
      <c r="V54" s="35"/>
      <c r="W54" s="144"/>
      <c r="X54" s="144"/>
      <c r="Y54" s="144"/>
      <c r="Z54" s="35"/>
      <c r="AA54" s="432"/>
      <c r="AB54" s="433"/>
      <c r="AC54" s="35"/>
      <c r="AD54" s="197"/>
      <c r="AE54" s="144"/>
      <c r="AF54" s="35"/>
      <c r="AG54" s="35"/>
      <c r="AH54" s="20"/>
      <c r="AI54" s="144"/>
      <c r="AJ54" s="35"/>
      <c r="AK54" s="35"/>
      <c r="AL54" s="144"/>
      <c r="AM54" s="144"/>
      <c r="AN54" s="35"/>
      <c r="AO54" s="35"/>
      <c r="AP54" s="144"/>
      <c r="AQ54" s="144"/>
      <c r="AR54" s="34"/>
      <c r="AS54" s="34"/>
      <c r="AT54" s="441"/>
      <c r="AU54" s="439"/>
      <c r="AV54" s="439"/>
      <c r="AW54" s="439"/>
      <c r="AX54" s="439"/>
      <c r="AY54" s="439"/>
      <c r="AZ54" s="440"/>
      <c r="BA54" s="146"/>
    </row>
    <row r="55" spans="1:53" x14ac:dyDescent="0.2">
      <c r="A55" s="15"/>
      <c r="B55" s="228"/>
      <c r="C55" s="144"/>
      <c r="D55" s="202" t="s">
        <v>21</v>
      </c>
      <c r="E55" s="20"/>
      <c r="F55" s="144"/>
      <c r="G55" s="144"/>
      <c r="H55" s="35"/>
      <c r="I55" s="35"/>
      <c r="J55" s="202"/>
      <c r="K55" s="144"/>
      <c r="L55" s="144"/>
      <c r="M55" s="144"/>
      <c r="N55" s="35"/>
      <c r="O55" s="144"/>
      <c r="P55" s="144"/>
      <c r="Q55" s="144"/>
      <c r="R55" s="226"/>
      <c r="S55" s="20"/>
      <c r="T55" s="144"/>
      <c r="U55" s="144"/>
      <c r="V55" s="35"/>
      <c r="W55" s="144"/>
      <c r="X55" s="144"/>
      <c r="Y55" s="144"/>
      <c r="Z55" s="35"/>
      <c r="AA55" s="432"/>
      <c r="AB55" s="433"/>
      <c r="AC55" s="35"/>
      <c r="AD55" s="197"/>
      <c r="AE55" s="144"/>
      <c r="AF55" s="35"/>
      <c r="AG55" s="35"/>
      <c r="AH55" s="20"/>
      <c r="AI55" s="144"/>
      <c r="AJ55" s="35"/>
      <c r="AK55" s="35"/>
      <c r="AL55" s="144"/>
      <c r="AM55" s="144"/>
      <c r="AN55" s="35"/>
      <c r="AO55" s="35"/>
      <c r="AP55" s="144"/>
      <c r="AQ55" s="144"/>
      <c r="AR55" s="34"/>
      <c r="AS55" s="34"/>
      <c r="AT55" s="441"/>
      <c r="AU55" s="439"/>
      <c r="AV55" s="439"/>
      <c r="AW55" s="439"/>
      <c r="AX55" s="439"/>
      <c r="AY55" s="439"/>
      <c r="AZ55" s="440"/>
      <c r="BA55" s="146"/>
    </row>
    <row r="56" spans="1:53" x14ac:dyDescent="0.2">
      <c r="A56" s="15"/>
      <c r="B56" s="144"/>
      <c r="C56" s="144"/>
      <c r="D56" s="20"/>
      <c r="E56" s="20"/>
      <c r="F56" s="144"/>
      <c r="G56" s="144"/>
      <c r="H56" s="35"/>
      <c r="I56" s="35"/>
      <c r="J56" s="17"/>
      <c r="K56" s="144"/>
      <c r="L56" s="35"/>
      <c r="M56" s="35"/>
      <c r="N56" s="144"/>
      <c r="O56" s="144"/>
      <c r="P56" s="35"/>
      <c r="Q56" s="35"/>
      <c r="R56" s="226"/>
      <c r="S56" s="20"/>
      <c r="T56" s="144"/>
      <c r="U56" s="144"/>
      <c r="V56" s="35"/>
      <c r="W56" s="144"/>
      <c r="X56" s="144"/>
      <c r="Y56" s="144"/>
      <c r="Z56" s="35"/>
      <c r="AA56" s="432"/>
      <c r="AB56" s="433"/>
      <c r="AC56" s="35"/>
      <c r="AD56" s="197"/>
      <c r="AE56" s="144"/>
      <c r="AF56" s="35"/>
      <c r="AG56" s="35"/>
      <c r="AH56" s="20"/>
      <c r="AI56" s="144"/>
      <c r="AJ56" s="35"/>
      <c r="AK56" s="35"/>
      <c r="AL56" s="144"/>
      <c r="AM56" s="144"/>
      <c r="AN56" s="35"/>
      <c r="AO56" s="35"/>
      <c r="AP56" s="144"/>
      <c r="AQ56" s="144"/>
      <c r="AR56" s="34"/>
      <c r="AS56" s="34"/>
      <c r="AT56" s="441"/>
      <c r="AU56" s="439"/>
      <c r="AV56" s="439"/>
      <c r="AW56" s="439"/>
      <c r="AX56" s="439"/>
      <c r="AY56" s="439"/>
      <c r="AZ56" s="440"/>
      <c r="BA56" s="146"/>
    </row>
    <row r="57" spans="1:53" ht="13.5" thickBot="1" x14ac:dyDescent="0.25">
      <c r="A57" s="15"/>
      <c r="B57" s="229"/>
      <c r="C57" s="144"/>
      <c r="D57" s="20" t="s">
        <v>53</v>
      </c>
      <c r="E57" s="35"/>
      <c r="F57" s="144"/>
      <c r="G57" s="144"/>
      <c r="H57" s="35"/>
      <c r="I57" s="35"/>
      <c r="J57" s="144"/>
      <c r="K57" s="144"/>
      <c r="L57" s="35"/>
      <c r="M57" s="35"/>
      <c r="N57" s="144"/>
      <c r="O57" s="144"/>
      <c r="P57" s="35"/>
      <c r="Q57" s="35"/>
      <c r="R57" s="226"/>
      <c r="S57" s="20"/>
      <c r="T57" s="144"/>
      <c r="U57" s="144"/>
      <c r="V57" s="35"/>
      <c r="W57" s="144"/>
      <c r="X57" s="144"/>
      <c r="Y57" s="144"/>
      <c r="Z57" s="35"/>
      <c r="AA57" s="432"/>
      <c r="AB57" s="433"/>
      <c r="AC57" s="35"/>
      <c r="AD57" s="197"/>
      <c r="AE57" s="144"/>
      <c r="AF57" s="35"/>
      <c r="AG57" s="35"/>
      <c r="AH57" s="20"/>
      <c r="AI57" s="144"/>
      <c r="AJ57" s="35"/>
      <c r="AK57" s="35"/>
      <c r="AL57" s="35"/>
      <c r="AM57" s="144"/>
      <c r="AN57" s="35"/>
      <c r="AO57" s="35"/>
      <c r="AP57" s="144"/>
      <c r="AQ57" s="144"/>
      <c r="AR57" s="34"/>
      <c r="AS57" s="34"/>
      <c r="AT57" s="442"/>
      <c r="AU57" s="443"/>
      <c r="AV57" s="443"/>
      <c r="AW57" s="443"/>
      <c r="AX57" s="443"/>
      <c r="AY57" s="443"/>
      <c r="AZ57" s="444"/>
      <c r="BA57" s="146"/>
    </row>
    <row r="58" spans="1:53" ht="13.5" thickBot="1" x14ac:dyDescent="0.25">
      <c r="A58" s="15"/>
      <c r="B58" s="144"/>
      <c r="C58" s="144"/>
      <c r="D58" s="144"/>
      <c r="E58" s="144"/>
      <c r="F58" s="144"/>
      <c r="G58" s="144"/>
      <c r="H58" s="35"/>
      <c r="I58" s="35"/>
      <c r="J58" s="144"/>
      <c r="K58" s="144"/>
      <c r="L58" s="35"/>
      <c r="M58" s="35"/>
      <c r="N58" s="144"/>
      <c r="O58" s="144"/>
      <c r="P58" s="35"/>
      <c r="Q58" s="35"/>
      <c r="R58" s="191" t="s">
        <v>22</v>
      </c>
      <c r="S58" s="221"/>
      <c r="T58" s="221"/>
      <c r="U58" s="221"/>
      <c r="V58" s="220"/>
      <c r="W58" s="221"/>
      <c r="X58" s="221"/>
      <c r="Y58" s="427">
        <f>SUM(Y50:AB57)</f>
        <v>0</v>
      </c>
      <c r="Z58" s="434"/>
      <c r="AA58" s="434"/>
      <c r="AB58" s="434"/>
      <c r="AC58" s="19"/>
      <c r="AD58" s="230"/>
      <c r="AE58" s="144"/>
      <c r="AF58" s="218" t="s">
        <v>23</v>
      </c>
      <c r="AG58" s="218"/>
      <c r="AH58" s="231"/>
      <c r="AI58" s="231"/>
      <c r="AJ58" s="218"/>
      <c r="AK58" s="218"/>
      <c r="AL58" s="218"/>
      <c r="AM58" s="221"/>
      <c r="AN58" s="220"/>
      <c r="AO58" s="427">
        <f>SUM(AO50:AR57)</f>
        <v>0</v>
      </c>
      <c r="AP58" s="427"/>
      <c r="AQ58" s="427"/>
      <c r="AR58" s="427"/>
      <c r="AS58" s="19"/>
      <c r="AT58" s="144"/>
      <c r="AU58" s="144"/>
      <c r="AV58" s="35"/>
      <c r="AW58" s="35"/>
      <c r="AX58" s="35"/>
      <c r="AY58" s="35"/>
      <c r="AZ58" s="34"/>
      <c r="BA58" s="146"/>
    </row>
    <row r="59" spans="1:53" x14ac:dyDescent="0.2">
      <c r="A59" s="15"/>
      <c r="B59" s="232" t="s">
        <v>24</v>
      </c>
      <c r="C59" s="221"/>
      <c r="D59" s="221"/>
      <c r="E59" s="221"/>
      <c r="F59" s="437" t="s">
        <v>149</v>
      </c>
      <c r="G59" s="437"/>
      <c r="H59" s="437"/>
      <c r="I59" s="437"/>
      <c r="J59" s="221"/>
      <c r="K59" s="220"/>
      <c r="L59" s="220"/>
      <c r="M59" s="221"/>
      <c r="N59" s="221"/>
      <c r="O59" s="220"/>
      <c r="P59" s="220"/>
      <c r="Q59" s="434" t="s">
        <v>200</v>
      </c>
      <c r="R59" s="435"/>
      <c r="S59" s="435"/>
      <c r="T59" s="435"/>
      <c r="U59" s="435"/>
      <c r="V59" s="435"/>
      <c r="W59" s="435"/>
      <c r="X59" s="220"/>
      <c r="Y59" s="220"/>
      <c r="Z59" s="221"/>
      <c r="AA59" s="221"/>
      <c r="AB59" s="220"/>
      <c r="AC59" s="220"/>
      <c r="AD59" s="221"/>
      <c r="AE59" s="436" t="s">
        <v>150</v>
      </c>
      <c r="AF59" s="435"/>
      <c r="AG59" s="435"/>
      <c r="AH59" s="435"/>
      <c r="AI59" s="435"/>
      <c r="AJ59" s="435"/>
      <c r="AK59" s="435"/>
      <c r="AL59" s="220"/>
      <c r="AM59" s="219"/>
      <c r="AN59" s="220"/>
      <c r="AO59" s="220"/>
      <c r="AP59" s="221"/>
      <c r="AQ59" s="221"/>
      <c r="AR59" s="220"/>
      <c r="AS59" s="220"/>
      <c r="AT59" s="221"/>
      <c r="AU59" s="221"/>
      <c r="AV59" s="220"/>
      <c r="AW59" s="220"/>
      <c r="AX59" s="220"/>
      <c r="AY59" s="220"/>
      <c r="AZ59" s="234"/>
      <c r="BA59" s="146"/>
    </row>
    <row r="60" spans="1:53" x14ac:dyDescent="0.2">
      <c r="A60" s="15"/>
      <c r="B60" s="235"/>
      <c r="C60" s="144"/>
      <c r="D60" s="144"/>
      <c r="E60" s="144"/>
      <c r="F60" s="144"/>
      <c r="G60" s="144"/>
      <c r="H60" s="35"/>
      <c r="I60" s="236"/>
      <c r="J60" s="144"/>
      <c r="K60" s="35"/>
      <c r="L60" s="35"/>
      <c r="M60" s="144"/>
      <c r="N60" s="144"/>
      <c r="O60" s="35"/>
      <c r="P60" s="35"/>
      <c r="Q60" s="35"/>
      <c r="R60" s="144"/>
      <c r="S60" s="144"/>
      <c r="T60" s="35"/>
      <c r="U60" s="35"/>
      <c r="V60" s="144"/>
      <c r="W60" s="144"/>
      <c r="X60" s="35"/>
      <c r="Y60" s="35"/>
      <c r="Z60" s="144"/>
      <c r="AA60" s="144"/>
      <c r="AB60" s="35"/>
      <c r="AC60" s="35"/>
      <c r="AD60" s="144"/>
      <c r="AE60" s="20"/>
      <c r="AF60" s="20"/>
      <c r="AG60" s="20"/>
      <c r="AH60" s="35"/>
      <c r="AI60" s="144"/>
      <c r="AJ60" s="144"/>
      <c r="AK60" s="144"/>
      <c r="AL60" s="35"/>
      <c r="AM60" s="34"/>
      <c r="AN60" s="35"/>
      <c r="AO60" s="35"/>
      <c r="AP60" s="144"/>
      <c r="AQ60" s="144"/>
      <c r="AR60" s="35"/>
      <c r="AS60" s="35"/>
      <c r="AT60" s="144"/>
      <c r="AU60" s="144"/>
      <c r="AV60" s="35"/>
      <c r="AW60" s="35"/>
      <c r="AX60" s="35"/>
      <c r="AY60" s="35"/>
      <c r="AZ60" s="185"/>
      <c r="BA60" s="146"/>
    </row>
    <row r="61" spans="1:53" x14ac:dyDescent="0.2">
      <c r="A61" s="15"/>
      <c r="B61" s="235"/>
      <c r="C61" s="144"/>
      <c r="D61" s="144"/>
      <c r="E61" s="144"/>
      <c r="F61" s="144"/>
      <c r="G61" s="144"/>
      <c r="H61" s="35"/>
      <c r="I61" s="236"/>
      <c r="J61" s="144"/>
      <c r="K61" s="35"/>
      <c r="L61" s="35"/>
      <c r="M61" s="144"/>
      <c r="N61" s="144"/>
      <c r="O61" s="35"/>
      <c r="P61" s="35"/>
      <c r="Q61" s="35"/>
      <c r="R61" s="144"/>
      <c r="S61" s="144"/>
      <c r="T61" s="35"/>
      <c r="U61" s="35"/>
      <c r="V61" s="144"/>
      <c r="W61" s="144"/>
      <c r="X61" s="35"/>
      <c r="Y61" s="35"/>
      <c r="Z61" s="144"/>
      <c r="AA61" s="144"/>
      <c r="AB61" s="35"/>
      <c r="AC61" s="35"/>
      <c r="AD61" s="144"/>
      <c r="AE61" s="20"/>
      <c r="AF61" s="20"/>
      <c r="AG61" s="20"/>
      <c r="AH61" s="35"/>
      <c r="AI61" s="144"/>
      <c r="AJ61" s="144"/>
      <c r="AK61" s="144"/>
      <c r="AL61" s="35"/>
      <c r="AM61" s="34"/>
      <c r="AN61" s="35"/>
      <c r="AO61" s="35"/>
      <c r="AP61" s="144"/>
      <c r="AQ61" s="144"/>
      <c r="AR61" s="35"/>
      <c r="AS61" s="35"/>
      <c r="AT61" s="144"/>
      <c r="AU61" s="144"/>
      <c r="AV61" s="35"/>
      <c r="AW61" s="35"/>
      <c r="AX61" s="35"/>
      <c r="AY61" s="35"/>
      <c r="AZ61" s="185"/>
      <c r="BA61" s="146"/>
    </row>
    <row r="62" spans="1:53" x14ac:dyDescent="0.2">
      <c r="A62" s="15"/>
      <c r="B62" s="237"/>
      <c r="C62" s="144"/>
      <c r="D62" s="144"/>
      <c r="E62" s="144"/>
      <c r="F62" s="144"/>
      <c r="G62" s="144"/>
      <c r="H62" s="35"/>
      <c r="I62" s="20"/>
      <c r="J62" s="144"/>
      <c r="K62" s="35"/>
      <c r="L62" s="35"/>
      <c r="M62" s="144"/>
      <c r="N62" s="144"/>
      <c r="O62" s="35"/>
      <c r="P62" s="35"/>
      <c r="Q62" s="35"/>
      <c r="R62" s="144"/>
      <c r="S62" s="144"/>
      <c r="T62" s="35"/>
      <c r="U62" s="35"/>
      <c r="V62" s="144"/>
      <c r="W62" s="144"/>
      <c r="X62" s="35"/>
      <c r="Y62" s="35"/>
      <c r="Z62" s="144"/>
      <c r="AA62" s="144"/>
      <c r="AB62" s="35"/>
      <c r="AC62" s="35"/>
      <c r="AD62" s="144"/>
      <c r="AE62" s="20"/>
      <c r="AF62" s="144"/>
      <c r="AG62" s="144"/>
      <c r="AH62" s="35"/>
      <c r="AI62" s="144"/>
      <c r="AJ62" s="144"/>
      <c r="AK62" s="144"/>
      <c r="AL62" s="35"/>
      <c r="AM62" s="144"/>
      <c r="AN62" s="144"/>
      <c r="AO62" s="144"/>
      <c r="AP62" s="144"/>
      <c r="AQ62" s="144"/>
      <c r="AR62" s="35"/>
      <c r="AS62" s="35"/>
      <c r="AT62" s="144"/>
      <c r="AU62" s="144"/>
      <c r="AV62" s="35"/>
      <c r="AW62" s="35"/>
      <c r="AX62" s="35"/>
      <c r="AY62" s="35"/>
      <c r="AZ62" s="185"/>
      <c r="BA62" s="146"/>
    </row>
    <row r="63" spans="1:53" x14ac:dyDescent="0.2">
      <c r="A63" s="15"/>
      <c r="B63" s="237"/>
      <c r="C63" s="144"/>
      <c r="D63" s="144"/>
      <c r="E63" s="144"/>
      <c r="F63" s="144"/>
      <c r="G63" s="144"/>
      <c r="H63" s="35"/>
      <c r="I63" s="144"/>
      <c r="J63" s="144"/>
      <c r="K63" s="35"/>
      <c r="L63" s="35"/>
      <c r="M63" s="144"/>
      <c r="N63" s="144"/>
      <c r="O63" s="35"/>
      <c r="P63" s="35"/>
      <c r="Q63" s="35"/>
      <c r="R63" s="144"/>
      <c r="S63" s="144"/>
      <c r="T63" s="35"/>
      <c r="U63" s="35"/>
      <c r="V63" s="144"/>
      <c r="W63" s="144"/>
      <c r="X63" s="35"/>
      <c r="Y63" s="35"/>
      <c r="Z63" s="144"/>
      <c r="AA63" s="144"/>
      <c r="AB63" s="35"/>
      <c r="AC63" s="35"/>
      <c r="AD63" s="144"/>
      <c r="AE63" s="20"/>
      <c r="AF63" s="144"/>
      <c r="AG63" s="144"/>
      <c r="AH63" s="35"/>
      <c r="AI63" s="144"/>
      <c r="AJ63" s="144"/>
      <c r="AK63" s="144"/>
      <c r="AL63" s="35"/>
      <c r="AM63" s="144"/>
      <c r="AN63" s="144"/>
      <c r="AO63" s="144"/>
      <c r="AP63" s="144"/>
      <c r="AQ63" s="144"/>
      <c r="AR63" s="35"/>
      <c r="AS63" s="35"/>
      <c r="AT63" s="144"/>
      <c r="AU63" s="144"/>
      <c r="AV63" s="35"/>
      <c r="AW63" s="35"/>
      <c r="AX63" s="35"/>
      <c r="AY63" s="35"/>
      <c r="AZ63" s="185"/>
      <c r="BA63" s="146"/>
    </row>
    <row r="64" spans="1:53" ht="13.5" thickBot="1" x14ac:dyDescent="0.25">
      <c r="A64" s="15"/>
      <c r="B64" s="238"/>
      <c r="C64" s="239"/>
      <c r="D64" s="423">
        <f>'1-DONNÉES SPÉCIFIQUES'!C30</f>
        <v>0</v>
      </c>
      <c r="E64" s="424"/>
      <c r="F64" s="424"/>
      <c r="G64" s="424"/>
      <c r="H64" s="425">
        <f>'1-DONNÉES SPÉCIFIQUES'!C28</f>
        <v>0</v>
      </c>
      <c r="I64" s="424"/>
      <c r="J64" s="424"/>
      <c r="K64" s="424"/>
      <c r="L64" s="260"/>
      <c r="M64" s="260"/>
      <c r="N64" s="260"/>
      <c r="O64" s="260"/>
      <c r="P64" s="426">
        <f>'1-DONNÉES SPÉCIFIQUES'!C23</f>
        <v>0</v>
      </c>
      <c r="Q64" s="424"/>
      <c r="R64" s="424"/>
      <c r="S64" s="424"/>
      <c r="T64" s="424"/>
      <c r="U64" s="424"/>
      <c r="V64" s="424"/>
      <c r="W64" s="424"/>
      <c r="X64" s="424"/>
      <c r="Y64" s="260"/>
      <c r="Z64" s="261"/>
      <c r="AA64" s="261"/>
      <c r="AB64" s="260"/>
      <c r="AC64" s="260"/>
      <c r="AD64" s="426">
        <f>'1-DONNÉES SPÉCIFIQUES'!C21</f>
        <v>0</v>
      </c>
      <c r="AE64" s="424"/>
      <c r="AF64" s="424"/>
      <c r="AG64" s="424"/>
      <c r="AH64" s="424"/>
      <c r="AI64" s="424"/>
      <c r="AJ64" s="424"/>
      <c r="AK64" s="424"/>
      <c r="AL64" s="424"/>
      <c r="AM64" s="239"/>
      <c r="AN64" s="239"/>
      <c r="AO64" s="239"/>
      <c r="AP64" s="239"/>
      <c r="AQ64" s="239"/>
      <c r="AR64" s="216"/>
      <c r="AS64" s="216"/>
      <c r="AT64" s="240"/>
      <c r="AU64" s="239"/>
      <c r="AV64" s="216"/>
      <c r="AW64" s="216"/>
      <c r="AX64" s="239"/>
      <c r="AY64" s="239"/>
      <c r="AZ64" s="241"/>
      <c r="BA64" s="146"/>
    </row>
    <row r="65" spans="1:53" x14ac:dyDescent="0.2">
      <c r="A65" s="15"/>
      <c r="B65" s="221"/>
      <c r="C65" s="221"/>
      <c r="D65" s="221"/>
      <c r="E65" s="221"/>
      <c r="F65" s="221"/>
      <c r="G65" s="221"/>
      <c r="H65" s="220"/>
      <c r="I65" s="220"/>
      <c r="J65" s="233"/>
      <c r="K65" s="221"/>
      <c r="L65" s="220"/>
      <c r="M65" s="220"/>
      <c r="N65" s="221"/>
      <c r="O65" s="221"/>
      <c r="P65" s="220"/>
      <c r="Q65" s="220"/>
      <c r="R65" s="221"/>
      <c r="S65" s="221"/>
      <c r="T65" s="220"/>
      <c r="U65" s="220"/>
      <c r="V65" s="221"/>
      <c r="W65" s="221"/>
      <c r="X65" s="220"/>
      <c r="Y65" s="220"/>
      <c r="Z65" s="221"/>
      <c r="AA65" s="221"/>
      <c r="AB65" s="220"/>
      <c r="AC65" s="220"/>
      <c r="AD65" s="221"/>
      <c r="AE65" s="233"/>
      <c r="AF65" s="221"/>
      <c r="AG65" s="221"/>
      <c r="AH65" s="220"/>
      <c r="AI65" s="221"/>
      <c r="AJ65" s="221"/>
      <c r="AK65" s="221"/>
      <c r="AL65" s="220"/>
      <c r="AM65" s="221"/>
      <c r="AN65" s="221"/>
      <c r="AO65" s="221"/>
      <c r="AP65" s="221"/>
      <c r="AQ65" s="221"/>
      <c r="AR65" s="220"/>
      <c r="AS65" s="220"/>
      <c r="AT65" s="233"/>
      <c r="AU65" s="221"/>
      <c r="AV65" s="220"/>
      <c r="AW65" s="220"/>
      <c r="AX65" s="253" t="s">
        <v>85</v>
      </c>
      <c r="AY65" s="219"/>
      <c r="AZ65" s="220"/>
      <c r="BA65" s="146"/>
    </row>
    <row r="66" spans="1:53" x14ac:dyDescent="0.2">
      <c r="A66" s="15"/>
      <c r="B66" s="144"/>
      <c r="C66" s="236" t="s">
        <v>92</v>
      </c>
      <c r="D66" s="35"/>
      <c r="E66" s="144"/>
      <c r="F66" s="144"/>
      <c r="G66" s="144"/>
      <c r="H66" s="35"/>
      <c r="I66" s="35"/>
      <c r="J66" s="20"/>
      <c r="K66" s="144"/>
      <c r="L66" s="35"/>
      <c r="M66" s="35"/>
      <c r="N66" s="144"/>
      <c r="O66" s="144"/>
      <c r="P66" s="35"/>
      <c r="Q66" s="35"/>
      <c r="R66" s="144"/>
      <c r="S66" s="144"/>
      <c r="T66" s="35"/>
      <c r="U66" s="227" t="s">
        <v>38</v>
      </c>
      <c r="V66" s="20" t="s">
        <v>96</v>
      </c>
      <c r="W66" s="144"/>
      <c r="X66" s="35"/>
      <c r="Y66" s="35"/>
      <c r="Z66" s="255" t="s">
        <v>99</v>
      </c>
      <c r="AA66" s="144"/>
      <c r="AB66" s="35" t="s">
        <v>100</v>
      </c>
      <c r="AC66" s="35"/>
      <c r="AD66" s="144"/>
      <c r="AE66" s="20"/>
      <c r="AF66" s="36" t="s">
        <v>197</v>
      </c>
      <c r="AG66" s="20" t="s">
        <v>12</v>
      </c>
      <c r="AH66" s="35"/>
      <c r="AI66" s="144"/>
      <c r="AJ66" s="144"/>
      <c r="AK66" s="144"/>
      <c r="AL66" s="256" t="str">
        <f>"(1) 1x7h pour une quotité de 50%"</f>
        <v>(1) 1x7h pour une quotité de 50%</v>
      </c>
      <c r="AM66" s="144"/>
      <c r="AN66" s="144"/>
      <c r="AO66" s="144"/>
      <c r="AP66" s="144"/>
      <c r="AQ66" s="144"/>
      <c r="AR66" s="35"/>
      <c r="AS66" s="256" t="str">
        <f>"(2) Totaux périodes scolaires"</f>
        <v>(2) Totaux périodes scolaires</v>
      </c>
      <c r="AT66" s="20"/>
      <c r="AU66" s="144"/>
      <c r="AV66" s="35"/>
      <c r="AW66" s="35"/>
      <c r="AX66" s="254"/>
      <c r="AY66" s="34"/>
      <c r="AZ66" s="35"/>
      <c r="BA66" s="146"/>
    </row>
    <row r="67" spans="1:53" x14ac:dyDescent="0.2">
      <c r="A67" s="15"/>
      <c r="B67" s="144"/>
      <c r="C67" s="258"/>
      <c r="D67" s="182" t="s">
        <v>93</v>
      </c>
      <c r="E67" s="144"/>
      <c r="F67" s="144"/>
      <c r="G67" s="144"/>
      <c r="H67" s="35"/>
      <c r="I67" s="259"/>
      <c r="J67" s="182" t="s">
        <v>94</v>
      </c>
      <c r="K67" s="144"/>
      <c r="L67" s="35"/>
      <c r="M67" s="35"/>
      <c r="N67" s="144"/>
      <c r="O67" s="144"/>
      <c r="P67" s="35"/>
      <c r="Q67" s="35"/>
      <c r="R67" s="144"/>
      <c r="S67" s="144"/>
      <c r="T67" s="35"/>
      <c r="U67" s="227" t="s">
        <v>97</v>
      </c>
      <c r="V67" s="20" t="s">
        <v>98</v>
      </c>
      <c r="W67" s="144"/>
      <c r="X67" s="35"/>
      <c r="Y67" s="35"/>
      <c r="Z67" s="255" t="s">
        <v>101</v>
      </c>
      <c r="AA67" s="144"/>
      <c r="AB67" s="35" t="s">
        <v>102</v>
      </c>
      <c r="AC67" s="35"/>
      <c r="AD67" s="144"/>
      <c r="AE67" s="20"/>
      <c r="AF67" s="36">
        <v>0</v>
      </c>
      <c r="AG67" s="202" t="s">
        <v>103</v>
      </c>
      <c r="AH67" s="35"/>
      <c r="AI67" s="144"/>
      <c r="AJ67" s="144"/>
      <c r="AK67" s="144"/>
      <c r="AL67" s="256" t="str">
        <f>"(3) Journées de Périodes Scolaires"</f>
        <v>(3) Journées de Périodes Scolaires</v>
      </c>
      <c r="AM67" s="144"/>
      <c r="AN67" s="144"/>
      <c r="AO67" s="144"/>
      <c r="AP67" s="144"/>
      <c r="AQ67" s="144"/>
      <c r="AR67" s="35"/>
      <c r="AS67" s="256" t="str">
        <f>"(4) Totaux permanences"</f>
        <v>(4) Totaux permanences</v>
      </c>
      <c r="AT67" s="20"/>
      <c r="AU67" s="144"/>
      <c r="AV67" s="35"/>
      <c r="AW67" s="35"/>
      <c r="AX67" s="254"/>
      <c r="AY67" s="257" t="s">
        <v>89</v>
      </c>
      <c r="AZ67" s="35"/>
      <c r="BA67" s="146"/>
    </row>
    <row r="68" spans="1:53" ht="13.5" thickBot="1" x14ac:dyDescent="0.25">
      <c r="A68" s="242"/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4"/>
      <c r="M68" s="244"/>
      <c r="N68" s="243"/>
      <c r="O68" s="243"/>
      <c r="P68" s="244"/>
      <c r="Q68" s="244"/>
      <c r="R68" s="243"/>
      <c r="S68" s="243"/>
      <c r="T68" s="244"/>
      <c r="U68" s="249"/>
      <c r="V68" s="245"/>
      <c r="W68" s="243"/>
      <c r="X68" s="244"/>
      <c r="Y68" s="244"/>
      <c r="Z68" s="250"/>
      <c r="AA68" s="243"/>
      <c r="AB68" s="244"/>
      <c r="AC68" s="244"/>
      <c r="AD68" s="243"/>
      <c r="AE68" s="245"/>
      <c r="AF68" s="251"/>
      <c r="AG68" s="252"/>
      <c r="AH68" s="244"/>
      <c r="AI68" s="243"/>
      <c r="AJ68" s="243"/>
      <c r="AK68" s="243"/>
      <c r="AL68" s="23"/>
      <c r="AM68" s="243"/>
      <c r="AN68" s="243"/>
      <c r="AO68" s="243"/>
      <c r="AP68" s="243"/>
      <c r="AQ68" s="243"/>
      <c r="AR68" s="244"/>
      <c r="AS68" s="23"/>
      <c r="AT68" s="245"/>
      <c r="AU68" s="243"/>
      <c r="AV68" s="244"/>
      <c r="AW68" s="244"/>
      <c r="AX68" s="246"/>
      <c r="AY68" s="22" t="s">
        <v>90</v>
      </c>
      <c r="AZ68" s="244"/>
      <c r="BA68" s="247"/>
    </row>
    <row r="69" spans="1:53" ht="13.5" thickTop="1" x14ac:dyDescent="0.2">
      <c r="A69" s="135"/>
      <c r="B69" s="136"/>
      <c r="C69" s="136"/>
      <c r="D69" s="136"/>
      <c r="E69" s="136"/>
      <c r="F69" s="136"/>
      <c r="G69" s="136"/>
      <c r="H69" s="135"/>
      <c r="I69" s="135"/>
      <c r="J69" s="248"/>
      <c r="K69" s="136"/>
      <c r="L69" s="135"/>
      <c r="M69" s="135"/>
      <c r="N69" s="136"/>
      <c r="O69" s="136"/>
      <c r="P69" s="135"/>
      <c r="Q69" s="135"/>
      <c r="R69" s="136"/>
      <c r="S69" s="136"/>
      <c r="T69" s="135"/>
      <c r="U69" s="135"/>
      <c r="V69" s="136"/>
      <c r="W69" s="136"/>
      <c r="X69" s="135"/>
      <c r="Y69" s="135"/>
      <c r="Z69" s="136"/>
      <c r="AA69" s="136"/>
      <c r="AB69" s="135"/>
      <c r="AC69" s="135"/>
      <c r="AD69" s="136"/>
      <c r="AE69" s="136"/>
      <c r="AF69" s="135"/>
      <c r="AG69" s="135"/>
      <c r="AH69" s="136"/>
      <c r="AI69" s="136"/>
      <c r="AJ69" s="135"/>
      <c r="AK69" s="135"/>
      <c r="AL69" s="136"/>
      <c r="AM69" s="136"/>
      <c r="AN69" s="135"/>
      <c r="AO69" s="135"/>
      <c r="AP69" s="136"/>
      <c r="AQ69" s="136"/>
      <c r="AR69" s="135"/>
      <c r="AS69" s="135"/>
      <c r="AT69" s="248"/>
      <c r="AU69" s="136"/>
      <c r="AV69" s="135"/>
      <c r="AW69" s="135"/>
      <c r="AX69" s="136"/>
      <c r="AY69" s="21"/>
      <c r="AZ69" s="21"/>
      <c r="BA69" s="135"/>
    </row>
  </sheetData>
  <sheetProtection algorithmName="SHA-512" hashValue="nrlQHb4kdBy7LA4pM2cBVoTLQIIPDohcCGNs5UifHNtiGf3MBXobEQv4tVJC4RkWfSN36GcMqIJ/tsDXgxtmkw==" saltValue="OJgz7SK8NGDY4HPTWYOssQ==" spinCount="100000" sheet="1" objects="1" scenarios="1"/>
  <mergeCells count="68">
    <mergeCell ref="AT48:AZ57"/>
    <mergeCell ref="A4:BA5"/>
    <mergeCell ref="AA52:AB52"/>
    <mergeCell ref="AA53:AB53"/>
    <mergeCell ref="AA54:AB54"/>
    <mergeCell ref="AA55:AB55"/>
    <mergeCell ref="K41:L41"/>
    <mergeCell ref="O41:P41"/>
    <mergeCell ref="S41:T41"/>
    <mergeCell ref="AE41:AF41"/>
    <mergeCell ref="AH9:AK9"/>
    <mergeCell ref="C43:D43"/>
    <mergeCell ref="AI43:AJ43"/>
    <mergeCell ref="AD9:AG9"/>
    <mergeCell ref="AA43:AB43"/>
    <mergeCell ref="Y45:AB45"/>
    <mergeCell ref="D64:G64"/>
    <mergeCell ref="H64:K64"/>
    <mergeCell ref="P64:X64"/>
    <mergeCell ref="AO58:AR58"/>
    <mergeCell ref="AQ46:AR46"/>
    <mergeCell ref="AO50:AR50"/>
    <mergeCell ref="AA57:AB57"/>
    <mergeCell ref="AD64:AL64"/>
    <mergeCell ref="Q59:W59"/>
    <mergeCell ref="AE59:AK59"/>
    <mergeCell ref="F59:I59"/>
    <mergeCell ref="Y58:AB58"/>
    <mergeCell ref="AA56:AB56"/>
    <mergeCell ref="A1:BA2"/>
    <mergeCell ref="AX8:AZ8"/>
    <mergeCell ref="B8:L8"/>
    <mergeCell ref="AD8:AF8"/>
    <mergeCell ref="AQ47:AR47"/>
    <mergeCell ref="AQ41:AR41"/>
    <mergeCell ref="AO45:AR45"/>
    <mergeCell ref="AM43:AN43"/>
    <mergeCell ref="C41:D41"/>
    <mergeCell ref="G41:H41"/>
    <mergeCell ref="B9:E9"/>
    <mergeCell ref="F9:I9"/>
    <mergeCell ref="J9:M9"/>
    <mergeCell ref="AL9:AO9"/>
    <mergeCell ref="G43:H43"/>
    <mergeCell ref="R9:U9"/>
    <mergeCell ref="AA44:AB44"/>
    <mergeCell ref="W41:X41"/>
    <mergeCell ref="AA41:AB41"/>
    <mergeCell ref="AA48:AB48"/>
    <mergeCell ref="Y50:AB50"/>
    <mergeCell ref="AA46:AB46"/>
    <mergeCell ref="AA49:AB49"/>
    <mergeCell ref="A3:BA3"/>
    <mergeCell ref="AU43:AV43"/>
    <mergeCell ref="S43:T43"/>
    <mergeCell ref="V9:Y9"/>
    <mergeCell ref="Z9:AC9"/>
    <mergeCell ref="AM41:AN41"/>
    <mergeCell ref="AU41:AV41"/>
    <mergeCell ref="AE43:AF43"/>
    <mergeCell ref="AT9:AW9"/>
    <mergeCell ref="AQ43:AR43"/>
    <mergeCell ref="K43:L43"/>
    <mergeCell ref="O43:P43"/>
    <mergeCell ref="AP9:AS9"/>
    <mergeCell ref="N9:Q9"/>
    <mergeCell ref="AI41:AJ41"/>
    <mergeCell ref="W43:X43"/>
  </mergeCells>
  <phoneticPr fontId="0" type="noConversion"/>
  <conditionalFormatting sqref="B8 AD8 C41 AZ10:AZ41 D42 C43 AA44 Y45 AA48 Y50 AO45 AO50 AQ46:AQ47 AY45 Y58 AO58 D64 H64 P64 AD64 H42 L42 P42 T42 X42 AB42 AF42 AJ42 AN42 AR42 AV42 D10:D15 AX41:AX43 D17:D22 D24:D29 D31:D36 D38:D39 H10:H13 H15:H40 L10 L12:L38 P10:P40 T10:T40 X11:X37 AB11:AB40 AF10:AF39 AJ10:AJ39 AN10:AN39 AR10:AR40 AV10:AV39">
    <cfRule type="cellIs" dxfId="293" priority="320" operator="notBetween">
      <formula>0</formula>
      <formula>0</formula>
    </cfRule>
  </conditionalFormatting>
  <conditionalFormatting sqref="F27:G40 J10:K11 N29:O40 R10:S13 V30:W37 Z10:AA17 AD27:AE39 AH10:AI12 AP13:AQ40 AT10:AU40">
    <cfRule type="expression" dxfId="292" priority="356">
      <formula>$AD$8="Zone C"</formula>
    </cfRule>
  </conditionalFormatting>
  <conditionalFormatting sqref="AU41">
    <cfRule type="cellIs" dxfId="291" priority="282" operator="notBetween">
      <formula>0</formula>
      <formula>0</formula>
    </cfRule>
  </conditionalFormatting>
  <conditionalFormatting sqref="AU43">
    <cfRule type="cellIs" dxfId="290" priority="281" operator="notBetween">
      <formula>0</formula>
      <formula>0</formula>
    </cfRule>
  </conditionalFormatting>
  <conditionalFormatting sqref="AE41">
    <cfRule type="cellIs" dxfId="289" priority="290" operator="notBetween">
      <formula>0</formula>
      <formula>0</formula>
    </cfRule>
  </conditionalFormatting>
  <conditionalFormatting sqref="AA41">
    <cfRule type="cellIs" dxfId="288" priority="293" operator="notBetween">
      <formula>0</formula>
      <formula>0</formula>
    </cfRule>
  </conditionalFormatting>
  <conditionalFormatting sqref="W43">
    <cfRule type="cellIs" dxfId="287" priority="294" operator="notBetween">
      <formula>0</formula>
      <formula>0</formula>
    </cfRule>
  </conditionalFormatting>
  <conditionalFormatting sqref="W41">
    <cfRule type="cellIs" dxfId="286" priority="295" operator="notBetween">
      <formula>0</formula>
      <formula>0</formula>
    </cfRule>
  </conditionalFormatting>
  <conditionalFormatting sqref="S41">
    <cfRule type="cellIs" dxfId="285" priority="297" operator="notBetween">
      <formula>0</formula>
      <formula>0</formula>
    </cfRule>
  </conditionalFormatting>
  <conditionalFormatting sqref="O43">
    <cfRule type="cellIs" dxfId="284" priority="298" operator="notBetween">
      <formula>0</formula>
      <formula>0</formula>
    </cfRule>
  </conditionalFormatting>
  <conditionalFormatting sqref="O41">
    <cfRule type="cellIs" dxfId="283" priority="299" operator="notBetween">
      <formula>0</formula>
      <formula>0</formula>
    </cfRule>
  </conditionalFormatting>
  <conditionalFormatting sqref="K43">
    <cfRule type="cellIs" dxfId="282" priority="300" operator="notBetween">
      <formula>0</formula>
      <formula>0</formula>
    </cfRule>
  </conditionalFormatting>
  <conditionalFormatting sqref="G43">
    <cfRule type="cellIs" dxfId="281" priority="301" operator="notBetween">
      <formula>0</formula>
      <formula>0</formula>
    </cfRule>
  </conditionalFormatting>
  <conditionalFormatting sqref="G41">
    <cfRule type="cellIs" dxfId="280" priority="303" operator="notBetween">
      <formula>0</formula>
      <formula>0</formula>
    </cfRule>
  </conditionalFormatting>
  <conditionalFormatting sqref="K41">
    <cfRule type="cellIs" dxfId="279" priority="302" operator="notBetween">
      <formula>0</formula>
      <formula>0</formula>
    </cfRule>
  </conditionalFormatting>
  <conditionalFormatting sqref="S43">
    <cfRule type="cellIs" dxfId="278" priority="296" operator="notBetween">
      <formula>0</formula>
      <formula>0</formula>
    </cfRule>
  </conditionalFormatting>
  <conditionalFormatting sqref="D45:D46">
    <cfRule type="cellIs" dxfId="277" priority="280" operator="notBetween">
      <formula>0</formula>
      <formula>0</formula>
    </cfRule>
  </conditionalFormatting>
  <conditionalFormatting sqref="AA43">
    <cfRule type="cellIs" dxfId="276" priority="291" operator="notBetween">
      <formula>0</formula>
      <formula>0</formula>
    </cfRule>
  </conditionalFormatting>
  <conditionalFormatting sqref="AE43">
    <cfRule type="cellIs" dxfId="275" priority="289" operator="notBetween">
      <formula>0</formula>
      <formula>0</formula>
    </cfRule>
  </conditionalFormatting>
  <conditionalFormatting sqref="AI41">
    <cfRule type="cellIs" dxfId="274" priority="288" operator="notBetween">
      <formula>0</formula>
      <formula>0</formula>
    </cfRule>
  </conditionalFormatting>
  <conditionalFormatting sqref="AI43">
    <cfRule type="cellIs" dxfId="273" priority="287" operator="notBetween">
      <formula>0</formula>
      <formula>0</formula>
    </cfRule>
  </conditionalFormatting>
  <conditionalFormatting sqref="AM41">
    <cfRule type="cellIs" dxfId="272" priority="286" operator="notBetween">
      <formula>0</formula>
      <formula>0</formula>
    </cfRule>
  </conditionalFormatting>
  <conditionalFormatting sqref="AM43">
    <cfRule type="cellIs" dxfId="271" priority="285" operator="notBetween">
      <formula>0</formula>
      <formula>0</formula>
    </cfRule>
  </conditionalFormatting>
  <conditionalFormatting sqref="AQ41">
    <cfRule type="cellIs" dxfId="270" priority="284" operator="notBetween">
      <formula>0</formula>
      <formula>0</formula>
    </cfRule>
  </conditionalFormatting>
  <conditionalFormatting sqref="AQ43">
    <cfRule type="cellIs" dxfId="269" priority="283" operator="notBetween">
      <formula>0</formula>
      <formula>0</formula>
    </cfRule>
  </conditionalFormatting>
  <conditionalFormatting sqref="D10:D15 T10:T12 P40 AF10:AF13 AB40 AF39 AR10:AR13 AN39 AV10 AR40 D17:D22 D24:D29 D31:D36 D38:D39 H10:H13 AJ10:AJ11">
    <cfRule type="expression" dxfId="268" priority="275">
      <formula>$E$10:$E$39=0</formula>
    </cfRule>
  </conditionalFormatting>
  <conditionalFormatting sqref="H15:H20">
    <cfRule type="expression" dxfId="267" priority="273">
      <formula>$E$10:$E$39=0</formula>
    </cfRule>
  </conditionalFormatting>
  <conditionalFormatting sqref="H22:H27">
    <cfRule type="expression" dxfId="266" priority="272">
      <formula>$E$10:$E$39=0</formula>
    </cfRule>
  </conditionalFormatting>
  <conditionalFormatting sqref="H29:H34">
    <cfRule type="expression" dxfId="265" priority="271">
      <formula>$E$10:$E$39=0</formula>
    </cfRule>
  </conditionalFormatting>
  <conditionalFormatting sqref="H36:H39">
    <cfRule type="expression" dxfId="264" priority="270">
      <formula>$E$10:$E$39=0</formula>
    </cfRule>
  </conditionalFormatting>
  <conditionalFormatting sqref="H40">
    <cfRule type="expression" dxfId="263" priority="269">
      <formula>$E$10:$E$39=0</formula>
    </cfRule>
  </conditionalFormatting>
  <conditionalFormatting sqref="L10">
    <cfRule type="expression" dxfId="262" priority="268">
      <formula>$E$10:$E$39=0</formula>
    </cfRule>
  </conditionalFormatting>
  <conditionalFormatting sqref="L12:L17">
    <cfRule type="expression" dxfId="261" priority="267">
      <formula>$E$10:$E$39=0</formula>
    </cfRule>
  </conditionalFormatting>
  <conditionalFormatting sqref="L19:L24">
    <cfRule type="expression" dxfId="260" priority="266">
      <formula>$E$10:$E$39=0</formula>
    </cfRule>
  </conditionalFormatting>
  <conditionalFormatting sqref="L26:L31">
    <cfRule type="expression" dxfId="259" priority="265">
      <formula>$E$10:$E$39=0</formula>
    </cfRule>
  </conditionalFormatting>
  <conditionalFormatting sqref="L33:L38">
    <cfRule type="expression" dxfId="258" priority="264">
      <formula>$E$10:$E$39=0</formula>
    </cfRule>
  </conditionalFormatting>
  <conditionalFormatting sqref="P10:P15">
    <cfRule type="expression" dxfId="257" priority="263">
      <formula>$E$10:$E$39=0</formula>
    </cfRule>
  </conditionalFormatting>
  <conditionalFormatting sqref="P17:P22">
    <cfRule type="expression" dxfId="256" priority="262">
      <formula>$E$10:$E$39=0</formula>
    </cfRule>
  </conditionalFormatting>
  <conditionalFormatting sqref="P24:P29">
    <cfRule type="expression" dxfId="255" priority="261">
      <formula>$E$10:$E$39=0</formula>
    </cfRule>
  </conditionalFormatting>
  <conditionalFormatting sqref="P31:P36">
    <cfRule type="expression" dxfId="254" priority="260">
      <formula>$E$10:$E$39=0</formula>
    </cfRule>
  </conditionalFormatting>
  <conditionalFormatting sqref="P38:P39">
    <cfRule type="expression" dxfId="253" priority="259">
      <formula>$E$10:$E$39=0</formula>
    </cfRule>
  </conditionalFormatting>
  <conditionalFormatting sqref="T14:T19">
    <cfRule type="expression" dxfId="252" priority="257">
      <formula>$E$10:$E$39=0</formula>
    </cfRule>
  </conditionalFormatting>
  <conditionalFormatting sqref="T21:T26">
    <cfRule type="expression" dxfId="251" priority="256">
      <formula>$E$10:$E$39=0</formula>
    </cfRule>
  </conditionalFormatting>
  <conditionalFormatting sqref="T28:T33">
    <cfRule type="expression" dxfId="250" priority="255">
      <formula>$E$10:$E$39=0</formula>
    </cfRule>
  </conditionalFormatting>
  <conditionalFormatting sqref="T35:T39">
    <cfRule type="expression" dxfId="249" priority="254">
      <formula>$E$10:$E$39=0</formula>
    </cfRule>
  </conditionalFormatting>
  <conditionalFormatting sqref="T40">
    <cfRule type="expression" dxfId="248" priority="253">
      <formula>$E$10:$E$39=0</formula>
    </cfRule>
  </conditionalFormatting>
  <conditionalFormatting sqref="X11:X16">
    <cfRule type="expression" dxfId="247" priority="252">
      <formula>$E$10:$E$39=0</formula>
    </cfRule>
  </conditionalFormatting>
  <conditionalFormatting sqref="X18:X23">
    <cfRule type="expression" dxfId="246" priority="251">
      <formula>$E$10:$E$39=0</formula>
    </cfRule>
  </conditionalFormatting>
  <conditionalFormatting sqref="X25:X30">
    <cfRule type="expression" dxfId="245" priority="250">
      <formula>$E$10:$E$39=0</formula>
    </cfRule>
  </conditionalFormatting>
  <conditionalFormatting sqref="X32:X36">
    <cfRule type="expression" dxfId="244" priority="249">
      <formula>$E$10:$E$39=0</formula>
    </cfRule>
  </conditionalFormatting>
  <conditionalFormatting sqref="X37">
    <cfRule type="expression" dxfId="243" priority="248">
      <formula>$E$10:$E$39=0</formula>
    </cfRule>
  </conditionalFormatting>
  <conditionalFormatting sqref="AB11:AB16">
    <cfRule type="expression" dxfId="242" priority="247">
      <formula>$E$10:$E$39=0</formula>
    </cfRule>
  </conditionalFormatting>
  <conditionalFormatting sqref="AB18:AB23">
    <cfRule type="expression" dxfId="241" priority="246">
      <formula>$E$10:$E$39=0</formula>
    </cfRule>
  </conditionalFormatting>
  <conditionalFormatting sqref="AB25:AB30">
    <cfRule type="expression" dxfId="240" priority="245">
      <formula>$E$10:$E$39=0</formula>
    </cfRule>
  </conditionalFormatting>
  <conditionalFormatting sqref="AB32:AB37">
    <cfRule type="expression" dxfId="239" priority="244">
      <formula>$E$10:$E$39=0</formula>
    </cfRule>
  </conditionalFormatting>
  <conditionalFormatting sqref="AB39">
    <cfRule type="expression" dxfId="238" priority="243">
      <formula>$E$10:$E$39=0</formula>
    </cfRule>
  </conditionalFormatting>
  <conditionalFormatting sqref="AF15:AF20">
    <cfRule type="expression" dxfId="237" priority="241">
      <formula>$E$10:$E$39=0</formula>
    </cfRule>
  </conditionalFormatting>
  <conditionalFormatting sqref="AF22:AF27">
    <cfRule type="expression" dxfId="236" priority="240">
      <formula>$E$10:$E$39=0</formula>
    </cfRule>
  </conditionalFormatting>
  <conditionalFormatting sqref="AF29:AF34">
    <cfRule type="expression" dxfId="235" priority="239">
      <formula>$E$10:$E$39=0</formula>
    </cfRule>
  </conditionalFormatting>
  <conditionalFormatting sqref="AF36:AF38">
    <cfRule type="expression" dxfId="234" priority="238">
      <formula>$E$10:$E$39=0</formula>
    </cfRule>
  </conditionalFormatting>
  <conditionalFormatting sqref="AJ13:AJ18">
    <cfRule type="expression" dxfId="233" priority="236">
      <formula>$E$10:$E$39=0</formula>
    </cfRule>
  </conditionalFormatting>
  <conditionalFormatting sqref="AJ20:AJ25">
    <cfRule type="expression" dxfId="232" priority="235">
      <formula>$E$10:$E$39=0</formula>
    </cfRule>
  </conditionalFormatting>
  <conditionalFormatting sqref="AJ27:AJ32">
    <cfRule type="expression" dxfId="231" priority="234">
      <formula>$E$10:$E$39=0</formula>
    </cfRule>
  </conditionalFormatting>
  <conditionalFormatting sqref="AJ34:AJ39">
    <cfRule type="expression" dxfId="230" priority="233">
      <formula>$E$10:$E$39=0</formula>
    </cfRule>
  </conditionalFormatting>
  <conditionalFormatting sqref="AN10:AN15">
    <cfRule type="expression" dxfId="229" priority="232">
      <formula>$E$10:$E$39=0</formula>
    </cfRule>
  </conditionalFormatting>
  <conditionalFormatting sqref="AN17:AN22">
    <cfRule type="expression" dxfId="228" priority="231">
      <formula>$E$10:$E$39=0</formula>
    </cfRule>
  </conditionalFormatting>
  <conditionalFormatting sqref="AN24:AN29">
    <cfRule type="expression" dxfId="227" priority="230">
      <formula>$E$10:$E$39=0</formula>
    </cfRule>
  </conditionalFormatting>
  <conditionalFormatting sqref="AN31:AN36">
    <cfRule type="expression" dxfId="226" priority="229">
      <formula>$E$10:$E$39=0</formula>
    </cfRule>
  </conditionalFormatting>
  <conditionalFormatting sqref="AN38">
    <cfRule type="expression" dxfId="225" priority="228">
      <formula>$E$10:$E$39=0</formula>
    </cfRule>
  </conditionalFormatting>
  <conditionalFormatting sqref="AR15:AR20">
    <cfRule type="expression" dxfId="224" priority="226">
      <formula>$E$10:$E$39=0</formula>
    </cfRule>
  </conditionalFormatting>
  <conditionalFormatting sqref="AR22:AR27">
    <cfRule type="expression" dxfId="223" priority="225">
      <formula>$E$10:$E$39=0</formula>
    </cfRule>
  </conditionalFormatting>
  <conditionalFormatting sqref="AR29:AR34">
    <cfRule type="expression" dxfId="222" priority="224">
      <formula>$E$10:$E$39=0</formula>
    </cfRule>
  </conditionalFormatting>
  <conditionalFormatting sqref="AR36:AR39">
    <cfRule type="expression" dxfId="221" priority="223">
      <formula>$E$10:$E$39=0</formula>
    </cfRule>
  </conditionalFormatting>
  <conditionalFormatting sqref="AV12:AV17">
    <cfRule type="expression" dxfId="220" priority="221">
      <formula>$E$10:$E$39=0</formula>
    </cfRule>
  </conditionalFormatting>
  <conditionalFormatting sqref="AV19:AV24">
    <cfRule type="expression" dxfId="219" priority="220">
      <formula>$E$10:$E$39=0</formula>
    </cfRule>
  </conditionalFormatting>
  <conditionalFormatting sqref="AV26:AV31">
    <cfRule type="expression" dxfId="218" priority="219">
      <formula>$E$10:$E$39=0</formula>
    </cfRule>
  </conditionalFormatting>
  <conditionalFormatting sqref="AV33:AV38">
    <cfRule type="expression" dxfId="217" priority="218">
      <formula>$E$10:$E$39=0</formula>
    </cfRule>
  </conditionalFormatting>
  <conditionalFormatting sqref="AN17">
    <cfRule type="expression" dxfId="216" priority="215">
      <formula>$E$10:$E$39=0</formula>
    </cfRule>
  </conditionalFormatting>
  <conditionalFormatting sqref="F27:G40 J10:K11 N29:O40 R10:S13 V16:W31 AD13:AE28 AP13:AQ40 AT10:AU40">
    <cfRule type="expression" dxfId="215" priority="321">
      <formula>$AD$8="Zone A"</formula>
    </cfRule>
  </conditionalFormatting>
  <conditionalFormatting sqref="F27:G40 J10:K11 N29:O40 R10:S13 V23:W37 Z10:AA10 AD20:AE35 AP13:AQ40 AT10:AU40">
    <cfRule type="expression" dxfId="214" priority="322">
      <formula>$AD$8="Zone B"</formula>
    </cfRule>
  </conditionalFormatting>
  <conditionalFormatting sqref="H15:H20">
    <cfRule type="expression" dxfId="213" priority="214">
      <formula>$E$10:$E$39=0</formula>
    </cfRule>
  </conditionalFormatting>
  <conditionalFormatting sqref="H22:H27">
    <cfRule type="expression" dxfId="212" priority="213">
      <formula>$E$10:$E$39=0</formula>
    </cfRule>
  </conditionalFormatting>
  <conditionalFormatting sqref="H29:H34">
    <cfRule type="expression" dxfId="211" priority="212">
      <formula>$E$10:$E$39=0</formula>
    </cfRule>
  </conditionalFormatting>
  <conditionalFormatting sqref="H36:H40">
    <cfRule type="expression" dxfId="210" priority="211">
      <formula>$E$10:$E$39=0</formula>
    </cfRule>
  </conditionalFormatting>
  <conditionalFormatting sqref="H36:H40">
    <cfRule type="expression" dxfId="209" priority="210">
      <formula>$E$10:$E$39=0</formula>
    </cfRule>
  </conditionalFormatting>
  <conditionalFormatting sqref="L10">
    <cfRule type="expression" dxfId="208" priority="209">
      <formula>$E$10:$E$39=0</formula>
    </cfRule>
  </conditionalFormatting>
  <conditionalFormatting sqref="L12:L17">
    <cfRule type="expression" dxfId="207" priority="208">
      <formula>$E$10:$E$39=0</formula>
    </cfRule>
  </conditionalFormatting>
  <conditionalFormatting sqref="L12:L17">
    <cfRule type="expression" dxfId="206" priority="207">
      <formula>$E$10:$E$39=0</formula>
    </cfRule>
  </conditionalFormatting>
  <conditionalFormatting sqref="L19:L24">
    <cfRule type="expression" dxfId="205" priority="206">
      <formula>$E$10:$E$39=0</formula>
    </cfRule>
  </conditionalFormatting>
  <conditionalFormatting sqref="L19:L24">
    <cfRule type="expression" dxfId="204" priority="205">
      <formula>$E$10:$E$39=0</formula>
    </cfRule>
  </conditionalFormatting>
  <conditionalFormatting sqref="L26:L31">
    <cfRule type="expression" dxfId="203" priority="204">
      <formula>$E$10:$E$39=0</formula>
    </cfRule>
  </conditionalFormatting>
  <conditionalFormatting sqref="L26:L31">
    <cfRule type="expression" dxfId="202" priority="203">
      <formula>$E$10:$E$39=0</formula>
    </cfRule>
  </conditionalFormatting>
  <conditionalFormatting sqref="L33:L38">
    <cfRule type="expression" dxfId="201" priority="202">
      <formula>$E$10:$E$39=0</formula>
    </cfRule>
  </conditionalFormatting>
  <conditionalFormatting sqref="L33:L38">
    <cfRule type="expression" dxfId="200" priority="201">
      <formula>$E$10:$E$39=0</formula>
    </cfRule>
  </conditionalFormatting>
  <conditionalFormatting sqref="P10:P15">
    <cfRule type="expression" dxfId="199" priority="200">
      <formula>$E$10:$E$39=0</formula>
    </cfRule>
  </conditionalFormatting>
  <conditionalFormatting sqref="P10:P15">
    <cfRule type="expression" dxfId="198" priority="199">
      <formula>$E$10:$E$39=0</formula>
    </cfRule>
  </conditionalFormatting>
  <conditionalFormatting sqref="P17:P22">
    <cfRule type="expression" dxfId="197" priority="198">
      <formula>$E$10:$E$39=0</formula>
    </cfRule>
  </conditionalFormatting>
  <conditionalFormatting sqref="P17:P22">
    <cfRule type="expression" dxfId="196" priority="197">
      <formula>$E$10:$E$39=0</formula>
    </cfRule>
  </conditionalFormatting>
  <conditionalFormatting sqref="P24:P29">
    <cfRule type="expression" dxfId="195" priority="196">
      <formula>$E$10:$E$39=0</formula>
    </cfRule>
  </conditionalFormatting>
  <conditionalFormatting sqref="P24:P29">
    <cfRule type="expression" dxfId="194" priority="195">
      <formula>$E$10:$E$39=0</formula>
    </cfRule>
  </conditionalFormatting>
  <conditionalFormatting sqref="P31:P36">
    <cfRule type="expression" dxfId="193" priority="194">
      <formula>$E$10:$E$39=0</formula>
    </cfRule>
  </conditionalFormatting>
  <conditionalFormatting sqref="P31:P36">
    <cfRule type="expression" dxfId="192" priority="193">
      <formula>$E$10:$E$39=0</formula>
    </cfRule>
  </conditionalFormatting>
  <conditionalFormatting sqref="P38:P40">
    <cfRule type="expression" dxfId="191" priority="192">
      <formula>$E$10:$E$39=0</formula>
    </cfRule>
  </conditionalFormatting>
  <conditionalFormatting sqref="P38:P40">
    <cfRule type="expression" dxfId="190" priority="191">
      <formula>$E$10:$E$39=0</formula>
    </cfRule>
  </conditionalFormatting>
  <conditionalFormatting sqref="P38:P40">
    <cfRule type="expression" dxfId="189" priority="190">
      <formula>$E$10:$E$39=0</formula>
    </cfRule>
  </conditionalFormatting>
  <conditionalFormatting sqref="T10:T12">
    <cfRule type="expression" dxfId="188" priority="189">
      <formula>$E$10:$E$39=0</formula>
    </cfRule>
  </conditionalFormatting>
  <conditionalFormatting sqref="T10:T12">
    <cfRule type="expression" dxfId="187" priority="188">
      <formula>$E$10:$E$39=0</formula>
    </cfRule>
  </conditionalFormatting>
  <conditionalFormatting sqref="T10:T12">
    <cfRule type="expression" dxfId="186" priority="187">
      <formula>$E$10:$E$39=0</formula>
    </cfRule>
  </conditionalFormatting>
  <conditionalFormatting sqref="T14:T19">
    <cfRule type="expression" dxfId="185" priority="186">
      <formula>$E$10:$E$39=0</formula>
    </cfRule>
  </conditionalFormatting>
  <conditionalFormatting sqref="T14:T19">
    <cfRule type="expression" dxfId="184" priority="185">
      <formula>$E$10:$E$39=0</formula>
    </cfRule>
  </conditionalFormatting>
  <conditionalFormatting sqref="T14:T19">
    <cfRule type="expression" dxfId="183" priority="184">
      <formula>$E$10:$E$39=0</formula>
    </cfRule>
  </conditionalFormatting>
  <conditionalFormatting sqref="T21:T26">
    <cfRule type="expression" dxfId="182" priority="183">
      <formula>$E$10:$E$39=0</formula>
    </cfRule>
  </conditionalFormatting>
  <conditionalFormatting sqref="T21:T26">
    <cfRule type="expression" dxfId="181" priority="182">
      <formula>$E$10:$E$39=0</formula>
    </cfRule>
  </conditionalFormatting>
  <conditionalFormatting sqref="T21:T26">
    <cfRule type="expression" dxfId="180" priority="181">
      <formula>$E$10:$E$39=0</formula>
    </cfRule>
  </conditionalFormatting>
  <conditionalFormatting sqref="T28:T33">
    <cfRule type="expression" dxfId="179" priority="180">
      <formula>$E$10:$E$39=0</formula>
    </cfRule>
  </conditionalFormatting>
  <conditionalFormatting sqref="T28:T33">
    <cfRule type="expression" dxfId="178" priority="179">
      <formula>$E$10:$E$39=0</formula>
    </cfRule>
  </conditionalFormatting>
  <conditionalFormatting sqref="T28:T33">
    <cfRule type="expression" dxfId="177" priority="178">
      <formula>$E$10:$E$39=0</formula>
    </cfRule>
  </conditionalFormatting>
  <conditionalFormatting sqref="T35:T40">
    <cfRule type="expression" dxfId="176" priority="177">
      <formula>$E$10:$E$39=0</formula>
    </cfRule>
  </conditionalFormatting>
  <conditionalFormatting sqref="T35:T40">
    <cfRule type="expression" dxfId="175" priority="176">
      <formula>$E$10:$E$39=0</formula>
    </cfRule>
  </conditionalFormatting>
  <conditionalFormatting sqref="T35:T40">
    <cfRule type="expression" dxfId="174" priority="175">
      <formula>$E$10:$E$39=0</formula>
    </cfRule>
  </conditionalFormatting>
  <conditionalFormatting sqref="X11:X16">
    <cfRule type="expression" dxfId="173" priority="174">
      <formula>$E$10:$E$39=0</formula>
    </cfRule>
  </conditionalFormatting>
  <conditionalFormatting sqref="X11:X16">
    <cfRule type="expression" dxfId="172" priority="173">
      <formula>$E$10:$E$39=0</formula>
    </cfRule>
  </conditionalFormatting>
  <conditionalFormatting sqref="X11:X16">
    <cfRule type="expression" dxfId="171" priority="172">
      <formula>$E$10:$E$39=0</formula>
    </cfRule>
  </conditionalFormatting>
  <conditionalFormatting sqref="X18:X23">
    <cfRule type="expression" dxfId="170" priority="171">
      <formula>$E$10:$E$39=0</formula>
    </cfRule>
  </conditionalFormatting>
  <conditionalFormatting sqref="X18:X23">
    <cfRule type="expression" dxfId="169" priority="170">
      <formula>$E$10:$E$39=0</formula>
    </cfRule>
  </conditionalFormatting>
  <conditionalFormatting sqref="X18:X23">
    <cfRule type="expression" dxfId="168" priority="169">
      <formula>$E$10:$E$39=0</formula>
    </cfRule>
  </conditionalFormatting>
  <conditionalFormatting sqref="X25:X30">
    <cfRule type="expression" dxfId="167" priority="168">
      <formula>$E$10:$E$39=0</formula>
    </cfRule>
  </conditionalFormatting>
  <conditionalFormatting sqref="X25:X30">
    <cfRule type="expression" dxfId="166" priority="167">
      <formula>$E$10:$E$39=0</formula>
    </cfRule>
  </conditionalFormatting>
  <conditionalFormatting sqref="X25:X30">
    <cfRule type="expression" dxfId="165" priority="166">
      <formula>$E$10:$E$39=0</formula>
    </cfRule>
  </conditionalFormatting>
  <conditionalFormatting sqref="X32:X37">
    <cfRule type="expression" dxfId="164" priority="165">
      <formula>$E$10:$E$39=0</formula>
    </cfRule>
  </conditionalFormatting>
  <conditionalFormatting sqref="X32:X37">
    <cfRule type="expression" dxfId="163" priority="164">
      <formula>$E$10:$E$39=0</formula>
    </cfRule>
  </conditionalFormatting>
  <conditionalFormatting sqref="X32:X37">
    <cfRule type="expression" dxfId="162" priority="163">
      <formula>$E$10:$E$39=0</formula>
    </cfRule>
  </conditionalFormatting>
  <conditionalFormatting sqref="AB11:AB16">
    <cfRule type="expression" dxfId="161" priority="162">
      <formula>$E$10:$E$39=0</formula>
    </cfRule>
  </conditionalFormatting>
  <conditionalFormatting sqref="AB11:AB16">
    <cfRule type="expression" dxfId="160" priority="161">
      <formula>$E$10:$E$39=0</formula>
    </cfRule>
  </conditionalFormatting>
  <conditionalFormatting sqref="AB11:AB16">
    <cfRule type="expression" dxfId="159" priority="160">
      <formula>$E$10:$E$39=0</formula>
    </cfRule>
  </conditionalFormatting>
  <conditionalFormatting sqref="AB18:AB23">
    <cfRule type="expression" dxfId="158" priority="159">
      <formula>$E$10:$E$39=0</formula>
    </cfRule>
  </conditionalFormatting>
  <conditionalFormatting sqref="AB18:AB23">
    <cfRule type="expression" dxfId="157" priority="158">
      <formula>$E$10:$E$39=0</formula>
    </cfRule>
  </conditionalFormatting>
  <conditionalFormatting sqref="AB18:AB23">
    <cfRule type="expression" dxfId="156" priority="157">
      <formula>$E$10:$E$39=0</formula>
    </cfRule>
  </conditionalFormatting>
  <conditionalFormatting sqref="AB25:AB30">
    <cfRule type="expression" dxfId="155" priority="156">
      <formula>$E$10:$E$39=0</formula>
    </cfRule>
  </conditionalFormatting>
  <conditionalFormatting sqref="AB25:AB30">
    <cfRule type="expression" dxfId="154" priority="155">
      <formula>$E$10:$E$39=0</formula>
    </cfRule>
  </conditionalFormatting>
  <conditionalFormatting sqref="AB25:AB30">
    <cfRule type="expression" dxfId="153" priority="154">
      <formula>$E$10:$E$39=0</formula>
    </cfRule>
  </conditionalFormatting>
  <conditionalFormatting sqref="AB32:AB37">
    <cfRule type="expression" dxfId="152" priority="153">
      <formula>$E$10:$E$39=0</formula>
    </cfRule>
  </conditionalFormatting>
  <conditionalFormatting sqref="AB32:AB37">
    <cfRule type="expression" dxfId="151" priority="152">
      <formula>$E$10:$E$39=0</formula>
    </cfRule>
  </conditionalFormatting>
  <conditionalFormatting sqref="AB32:AB37">
    <cfRule type="expression" dxfId="150" priority="151">
      <formula>$E$10:$E$39=0</formula>
    </cfRule>
  </conditionalFormatting>
  <conditionalFormatting sqref="AB39:AB40">
    <cfRule type="expression" dxfId="149" priority="150">
      <formula>$E$10:$E$39=0</formula>
    </cfRule>
  </conditionalFormatting>
  <conditionalFormatting sqref="AB39:AB40">
    <cfRule type="expression" dxfId="148" priority="149">
      <formula>$E$10:$E$39=0</formula>
    </cfRule>
  </conditionalFormatting>
  <conditionalFormatting sqref="AB39:AB40">
    <cfRule type="expression" dxfId="147" priority="148">
      <formula>$E$10:$E$39=0</formula>
    </cfRule>
  </conditionalFormatting>
  <conditionalFormatting sqref="AB39:AB40">
    <cfRule type="expression" dxfId="146" priority="147">
      <formula>$E$10:$E$39=0</formula>
    </cfRule>
  </conditionalFormatting>
  <conditionalFormatting sqref="AF10:AF13">
    <cfRule type="expression" dxfId="145" priority="146">
      <formula>$E$10:$E$39=0</formula>
    </cfRule>
  </conditionalFormatting>
  <conditionalFormatting sqref="AF10:AF13">
    <cfRule type="expression" dxfId="144" priority="145">
      <formula>$E$10:$E$39=0</formula>
    </cfRule>
  </conditionalFormatting>
  <conditionalFormatting sqref="AF10:AF13">
    <cfRule type="expression" dxfId="143" priority="144">
      <formula>$E$10:$E$39=0</formula>
    </cfRule>
  </conditionalFormatting>
  <conditionalFormatting sqref="AF10:AF13">
    <cfRule type="expression" dxfId="142" priority="143">
      <formula>$E$10:$E$39=0</formula>
    </cfRule>
  </conditionalFormatting>
  <conditionalFormatting sqref="AF15:AF20">
    <cfRule type="expression" dxfId="141" priority="142">
      <formula>$E$10:$E$39=0</formula>
    </cfRule>
  </conditionalFormatting>
  <conditionalFormatting sqref="AF15:AF20">
    <cfRule type="expression" dxfId="140" priority="141">
      <formula>$E$10:$E$39=0</formula>
    </cfRule>
  </conditionalFormatting>
  <conditionalFormatting sqref="AF15:AF20">
    <cfRule type="expression" dxfId="139" priority="140">
      <formula>$E$10:$E$39=0</formula>
    </cfRule>
  </conditionalFormatting>
  <conditionalFormatting sqref="AF15:AF20">
    <cfRule type="expression" dxfId="138" priority="139">
      <formula>$E$10:$E$39=0</formula>
    </cfRule>
  </conditionalFormatting>
  <conditionalFormatting sqref="AF22:AF27">
    <cfRule type="expression" dxfId="137" priority="138">
      <formula>$E$10:$E$39=0</formula>
    </cfRule>
  </conditionalFormatting>
  <conditionalFormatting sqref="AF22:AF27">
    <cfRule type="expression" dxfId="136" priority="137">
      <formula>$E$10:$E$39=0</formula>
    </cfRule>
  </conditionalFormatting>
  <conditionalFormatting sqref="AF22:AF27">
    <cfRule type="expression" dxfId="135" priority="136">
      <formula>$E$10:$E$39=0</formula>
    </cfRule>
  </conditionalFormatting>
  <conditionalFormatting sqref="AF22:AF27">
    <cfRule type="expression" dxfId="134" priority="135">
      <formula>$E$10:$E$39=0</formula>
    </cfRule>
  </conditionalFormatting>
  <conditionalFormatting sqref="AF29:AF34">
    <cfRule type="expression" dxfId="133" priority="134">
      <formula>$E$10:$E$39=0</formula>
    </cfRule>
  </conditionalFormatting>
  <conditionalFormatting sqref="AF29:AF34">
    <cfRule type="expression" dxfId="132" priority="133">
      <formula>$E$10:$E$39=0</formula>
    </cfRule>
  </conditionalFormatting>
  <conditionalFormatting sqref="AF29:AF34">
    <cfRule type="expression" dxfId="131" priority="132">
      <formula>$E$10:$E$39=0</formula>
    </cfRule>
  </conditionalFormatting>
  <conditionalFormatting sqref="AF29:AF34">
    <cfRule type="expression" dxfId="130" priority="131">
      <formula>$E$10:$E$39=0</formula>
    </cfRule>
  </conditionalFormatting>
  <conditionalFormatting sqref="AF36:AF39">
    <cfRule type="expression" dxfId="129" priority="130">
      <formula>$E$10:$E$39=0</formula>
    </cfRule>
  </conditionalFormatting>
  <conditionalFormatting sqref="AF36:AF39">
    <cfRule type="expression" dxfId="128" priority="129">
      <formula>$E$10:$E$39=0</formula>
    </cfRule>
  </conditionalFormatting>
  <conditionalFormatting sqref="AF36:AF39">
    <cfRule type="expression" dxfId="127" priority="128">
      <formula>$E$10:$E$39=0</formula>
    </cfRule>
  </conditionalFormatting>
  <conditionalFormatting sqref="AF36:AF39">
    <cfRule type="expression" dxfId="126" priority="127">
      <formula>$E$10:$E$39=0</formula>
    </cfRule>
  </conditionalFormatting>
  <conditionalFormatting sqref="AF36:AF39">
    <cfRule type="expression" dxfId="125" priority="126">
      <formula>$E$10:$E$39=0</formula>
    </cfRule>
  </conditionalFormatting>
  <conditionalFormatting sqref="AJ10:AJ11">
    <cfRule type="expression" dxfId="124" priority="125">
      <formula>$E$10:$E$39=0</formula>
    </cfRule>
  </conditionalFormatting>
  <conditionalFormatting sqref="AJ10:AJ11">
    <cfRule type="expression" dxfId="123" priority="124">
      <formula>$E$10:$E$39=0</formula>
    </cfRule>
  </conditionalFormatting>
  <conditionalFormatting sqref="AJ10:AJ11">
    <cfRule type="expression" dxfId="122" priority="123">
      <formula>$E$10:$E$39=0</formula>
    </cfRule>
  </conditionalFormatting>
  <conditionalFormatting sqref="AJ10:AJ11">
    <cfRule type="expression" dxfId="121" priority="122">
      <formula>$E$10:$E$39=0</formula>
    </cfRule>
  </conditionalFormatting>
  <conditionalFormatting sqref="AJ13:AJ18">
    <cfRule type="expression" dxfId="120" priority="121">
      <formula>$E$10:$E$39=0</formula>
    </cfRule>
  </conditionalFormatting>
  <conditionalFormatting sqref="AJ13:AJ18">
    <cfRule type="expression" dxfId="119" priority="120">
      <formula>$E$10:$E$39=0</formula>
    </cfRule>
  </conditionalFormatting>
  <conditionalFormatting sqref="AJ13:AJ18">
    <cfRule type="expression" dxfId="118" priority="119">
      <formula>$E$10:$E$39=0</formula>
    </cfRule>
  </conditionalFormatting>
  <conditionalFormatting sqref="AJ13:AJ18">
    <cfRule type="expression" dxfId="117" priority="118">
      <formula>$E$10:$E$39=0</formula>
    </cfRule>
  </conditionalFormatting>
  <conditionalFormatting sqref="AJ13:AJ18">
    <cfRule type="expression" dxfId="116" priority="117">
      <formula>$E$10:$E$39=0</formula>
    </cfRule>
  </conditionalFormatting>
  <conditionalFormatting sqref="AJ20:AJ25">
    <cfRule type="expression" dxfId="115" priority="116">
      <formula>$E$10:$E$39=0</formula>
    </cfRule>
  </conditionalFormatting>
  <conditionalFormatting sqref="AJ20:AJ25">
    <cfRule type="expression" dxfId="114" priority="115">
      <formula>$E$10:$E$39=0</formula>
    </cfRule>
  </conditionalFormatting>
  <conditionalFormatting sqref="AJ20:AJ25">
    <cfRule type="expression" dxfId="113" priority="114">
      <formula>$E$10:$E$39=0</formula>
    </cfRule>
  </conditionalFormatting>
  <conditionalFormatting sqref="AJ20:AJ25">
    <cfRule type="expression" dxfId="112" priority="113">
      <formula>$E$10:$E$39=0</formula>
    </cfRule>
  </conditionalFormatting>
  <conditionalFormatting sqref="AJ20:AJ25">
    <cfRule type="expression" dxfId="111" priority="112">
      <formula>$E$10:$E$39=0</formula>
    </cfRule>
  </conditionalFormatting>
  <conditionalFormatting sqref="AJ27:AJ32">
    <cfRule type="expression" dxfId="110" priority="111">
      <formula>$E$10:$E$39=0</formula>
    </cfRule>
  </conditionalFormatting>
  <conditionalFormatting sqref="AJ27:AJ32">
    <cfRule type="expression" dxfId="109" priority="110">
      <formula>$E$10:$E$39=0</formula>
    </cfRule>
  </conditionalFormatting>
  <conditionalFormatting sqref="AJ27:AJ32">
    <cfRule type="expression" dxfId="108" priority="109">
      <formula>$E$10:$E$39=0</formula>
    </cfRule>
  </conditionalFormatting>
  <conditionalFormatting sqref="AJ27:AJ32">
    <cfRule type="expression" dxfId="107" priority="108">
      <formula>$E$10:$E$39=0</formula>
    </cfRule>
  </conditionalFormatting>
  <conditionalFormatting sqref="AJ27:AJ32">
    <cfRule type="expression" dxfId="106" priority="107">
      <formula>$E$10:$E$39=0</formula>
    </cfRule>
  </conditionalFormatting>
  <conditionalFormatting sqref="AJ34:AJ39">
    <cfRule type="expression" dxfId="105" priority="106">
      <formula>$E$10:$E$39=0</formula>
    </cfRule>
  </conditionalFormatting>
  <conditionalFormatting sqref="AJ34:AJ39">
    <cfRule type="expression" dxfId="104" priority="105">
      <formula>$E$10:$E$39=0</formula>
    </cfRule>
  </conditionalFormatting>
  <conditionalFormatting sqref="AJ34:AJ39">
    <cfRule type="expression" dxfId="103" priority="104">
      <formula>$E$10:$E$39=0</formula>
    </cfRule>
  </conditionalFormatting>
  <conditionalFormatting sqref="AJ34:AJ39">
    <cfRule type="expression" dxfId="102" priority="103">
      <formula>$E$10:$E$39=0</formula>
    </cfRule>
  </conditionalFormatting>
  <conditionalFormatting sqref="AJ34:AJ39">
    <cfRule type="expression" dxfId="101" priority="102">
      <formula>$E$10:$E$39=0</formula>
    </cfRule>
  </conditionalFormatting>
  <conditionalFormatting sqref="AN10:AN15">
    <cfRule type="expression" dxfId="100" priority="101">
      <formula>$E$10:$E$39=0</formula>
    </cfRule>
  </conditionalFormatting>
  <conditionalFormatting sqref="AN10:AN15">
    <cfRule type="expression" dxfId="99" priority="100">
      <formula>$E$10:$E$39=0</formula>
    </cfRule>
  </conditionalFormatting>
  <conditionalFormatting sqref="AN10:AN15">
    <cfRule type="expression" dxfId="98" priority="99">
      <formula>$E$10:$E$39=0</formula>
    </cfRule>
  </conditionalFormatting>
  <conditionalFormatting sqref="AN10:AN15">
    <cfRule type="expression" dxfId="97" priority="98">
      <formula>$E$10:$E$39=0</formula>
    </cfRule>
  </conditionalFormatting>
  <conditionalFormatting sqref="AN10:AN15">
    <cfRule type="expression" dxfId="96" priority="97">
      <formula>$E$10:$E$39=0</formula>
    </cfRule>
  </conditionalFormatting>
  <conditionalFormatting sqref="AN17:AN22">
    <cfRule type="expression" dxfId="95" priority="96">
      <formula>$E$10:$E$39=0</formula>
    </cfRule>
  </conditionalFormatting>
  <conditionalFormatting sqref="AN17:AN22">
    <cfRule type="expression" dxfId="94" priority="95">
      <formula>$E$10:$E$39=0</formula>
    </cfRule>
  </conditionalFormatting>
  <conditionalFormatting sqref="AN17:AN22">
    <cfRule type="expression" dxfId="93" priority="94">
      <formula>$E$10:$E$39=0</formula>
    </cfRule>
  </conditionalFormatting>
  <conditionalFormatting sqref="AN17:AN22">
    <cfRule type="expression" dxfId="92" priority="93">
      <formula>$E$10:$E$39=0</formula>
    </cfRule>
  </conditionalFormatting>
  <conditionalFormatting sqref="AN17:AN22">
    <cfRule type="expression" dxfId="91" priority="92">
      <formula>$E$10:$E$39=0</formula>
    </cfRule>
  </conditionalFormatting>
  <conditionalFormatting sqref="AN24:AN29">
    <cfRule type="expression" dxfId="90" priority="91">
      <formula>$E$10:$E$39=0</formula>
    </cfRule>
  </conditionalFormatting>
  <conditionalFormatting sqref="AN24:AN29">
    <cfRule type="expression" dxfId="89" priority="90">
      <formula>$E$10:$E$39=0</formula>
    </cfRule>
  </conditionalFormatting>
  <conditionalFormatting sqref="AN24:AN29">
    <cfRule type="expression" dxfId="88" priority="89">
      <formula>$E$10:$E$39=0</formula>
    </cfRule>
  </conditionalFormatting>
  <conditionalFormatting sqref="AN24:AN29">
    <cfRule type="expression" dxfId="87" priority="88">
      <formula>$E$10:$E$39=0</formula>
    </cfRule>
  </conditionalFormatting>
  <conditionalFormatting sqref="AN24:AN29">
    <cfRule type="expression" dxfId="86" priority="87">
      <formula>$E$10:$E$39=0</formula>
    </cfRule>
  </conditionalFormatting>
  <conditionalFormatting sqref="AN31:AN36">
    <cfRule type="expression" dxfId="85" priority="86">
      <formula>$E$10:$E$39=0</formula>
    </cfRule>
  </conditionalFormatting>
  <conditionalFormatting sqref="AN31:AN36">
    <cfRule type="expression" dxfId="84" priority="85">
      <formula>$E$10:$E$39=0</formula>
    </cfRule>
  </conditionalFormatting>
  <conditionalFormatting sqref="AN31:AN36">
    <cfRule type="expression" dxfId="83" priority="84">
      <formula>$E$10:$E$39=0</formula>
    </cfRule>
  </conditionalFormatting>
  <conditionalFormatting sqref="AN31:AN36">
    <cfRule type="expression" dxfId="82" priority="83">
      <formula>$E$10:$E$39=0</formula>
    </cfRule>
  </conditionalFormatting>
  <conditionalFormatting sqref="AN31:AN36">
    <cfRule type="expression" dxfId="81" priority="82">
      <formula>$E$10:$E$39=0</formula>
    </cfRule>
  </conditionalFormatting>
  <conditionalFormatting sqref="AN38:AN39">
    <cfRule type="expression" dxfId="80" priority="81">
      <formula>$E$10:$E$39=0</formula>
    </cfRule>
  </conditionalFormatting>
  <conditionalFormatting sqref="AN38:AN39">
    <cfRule type="expression" dxfId="79" priority="80">
      <formula>$E$10:$E$39=0</formula>
    </cfRule>
  </conditionalFormatting>
  <conditionalFormatting sqref="AN38:AN39">
    <cfRule type="expression" dxfId="78" priority="79">
      <formula>$E$10:$E$39=0</formula>
    </cfRule>
  </conditionalFormatting>
  <conditionalFormatting sqref="AN38:AN39">
    <cfRule type="expression" dxfId="77" priority="78">
      <formula>$E$10:$E$39=0</formula>
    </cfRule>
  </conditionalFormatting>
  <conditionalFormatting sqref="AN38:AN39">
    <cfRule type="expression" dxfId="76" priority="77">
      <formula>$E$10:$E$39=0</formula>
    </cfRule>
  </conditionalFormatting>
  <conditionalFormatting sqref="AN38:AN39">
    <cfRule type="expression" dxfId="75" priority="76">
      <formula>$E$10:$E$39=0</formula>
    </cfRule>
  </conditionalFormatting>
  <conditionalFormatting sqref="AR10:AR13">
    <cfRule type="expression" dxfId="74" priority="75">
      <formula>$E$10:$E$39=0</formula>
    </cfRule>
  </conditionalFormatting>
  <conditionalFormatting sqref="AR10:AR13">
    <cfRule type="expression" dxfId="73" priority="74">
      <formula>$E$10:$E$39=0</formula>
    </cfRule>
  </conditionalFormatting>
  <conditionalFormatting sqref="AR10:AR13">
    <cfRule type="expression" dxfId="72" priority="73">
      <formula>$E$10:$E$39=0</formula>
    </cfRule>
  </conditionalFormatting>
  <conditionalFormatting sqref="AR10:AR13">
    <cfRule type="expression" dxfId="71" priority="72">
      <formula>$E$10:$E$39=0</formula>
    </cfRule>
  </conditionalFormatting>
  <conditionalFormatting sqref="AR10:AR13">
    <cfRule type="expression" dxfId="70" priority="71">
      <formula>$E$10:$E$39=0</formula>
    </cfRule>
  </conditionalFormatting>
  <conditionalFormatting sqref="AR10:AR13">
    <cfRule type="expression" dxfId="69" priority="70">
      <formula>$E$10:$E$39=0</formula>
    </cfRule>
  </conditionalFormatting>
  <conditionalFormatting sqref="AR15:AR20">
    <cfRule type="expression" dxfId="68" priority="69">
      <formula>$E$10:$E$39=0</formula>
    </cfRule>
  </conditionalFormatting>
  <conditionalFormatting sqref="AR15:AR20">
    <cfRule type="expression" dxfId="67" priority="68">
      <formula>$E$10:$E$39=0</formula>
    </cfRule>
  </conditionalFormatting>
  <conditionalFormatting sqref="AR15:AR20">
    <cfRule type="expression" dxfId="66" priority="67">
      <formula>$E$10:$E$39=0</formula>
    </cfRule>
  </conditionalFormatting>
  <conditionalFormatting sqref="AR15:AR20">
    <cfRule type="expression" dxfId="65" priority="66">
      <formula>$E$10:$E$39=0</formula>
    </cfRule>
  </conditionalFormatting>
  <conditionalFormatting sqref="AR15:AR20">
    <cfRule type="expression" dxfId="64" priority="65">
      <formula>$E$10:$E$39=0</formula>
    </cfRule>
  </conditionalFormatting>
  <conditionalFormatting sqref="AR15:AR20">
    <cfRule type="expression" dxfId="63" priority="64">
      <formula>$E$10:$E$39=0</formula>
    </cfRule>
  </conditionalFormatting>
  <conditionalFormatting sqref="AR22:AR27">
    <cfRule type="expression" dxfId="62" priority="63">
      <formula>$E$10:$E$39=0</formula>
    </cfRule>
  </conditionalFormatting>
  <conditionalFormatting sqref="AR22:AR27">
    <cfRule type="expression" dxfId="61" priority="62">
      <formula>$E$10:$E$39=0</formula>
    </cfRule>
  </conditionalFormatting>
  <conditionalFormatting sqref="AR22:AR27">
    <cfRule type="expression" dxfId="60" priority="61">
      <formula>$E$10:$E$39=0</formula>
    </cfRule>
  </conditionalFormatting>
  <conditionalFormatting sqref="AR22:AR27">
    <cfRule type="expression" dxfId="59" priority="60">
      <formula>$E$10:$E$39=0</formula>
    </cfRule>
  </conditionalFormatting>
  <conditionalFormatting sqref="AR22:AR27">
    <cfRule type="expression" dxfId="58" priority="59">
      <formula>$E$10:$E$39=0</formula>
    </cfRule>
  </conditionalFormatting>
  <conditionalFormatting sqref="AR22:AR27">
    <cfRule type="expression" dxfId="57" priority="58">
      <formula>$E$10:$E$39=0</formula>
    </cfRule>
  </conditionalFormatting>
  <conditionalFormatting sqref="AR29:AR34">
    <cfRule type="expression" dxfId="56" priority="57">
      <formula>$E$10:$E$39=0</formula>
    </cfRule>
  </conditionalFormatting>
  <conditionalFormatting sqref="AR29:AR34">
    <cfRule type="expression" dxfId="55" priority="56">
      <formula>$E$10:$E$39=0</formula>
    </cfRule>
  </conditionalFormatting>
  <conditionalFormatting sqref="AR29:AR34">
    <cfRule type="expression" dxfId="54" priority="55">
      <formula>$E$10:$E$39=0</formula>
    </cfRule>
  </conditionalFormatting>
  <conditionalFormatting sqref="AR29:AR34">
    <cfRule type="expression" dxfId="53" priority="54">
      <formula>$E$10:$E$39=0</formula>
    </cfRule>
  </conditionalFormatting>
  <conditionalFormatting sqref="AR29:AR34">
    <cfRule type="expression" dxfId="52" priority="53">
      <formula>$E$10:$E$39=0</formula>
    </cfRule>
  </conditionalFormatting>
  <conditionalFormatting sqref="AR29:AR34">
    <cfRule type="expression" dxfId="51" priority="52">
      <formula>$E$10:$E$39=0</formula>
    </cfRule>
  </conditionalFormatting>
  <conditionalFormatting sqref="AR36:AR40">
    <cfRule type="expression" dxfId="50" priority="51">
      <formula>$E$10:$E$39=0</formula>
    </cfRule>
  </conditionalFormatting>
  <conditionalFormatting sqref="AR36:AR40">
    <cfRule type="expression" dxfId="49" priority="50">
      <formula>$E$10:$E$39=0</formula>
    </cfRule>
  </conditionalFormatting>
  <conditionalFormatting sqref="AR36:AR40">
    <cfRule type="expression" dxfId="48" priority="49">
      <formula>$E$10:$E$39=0</formula>
    </cfRule>
  </conditionalFormatting>
  <conditionalFormatting sqref="AR36:AR40">
    <cfRule type="expression" dxfId="47" priority="48">
      <formula>$E$10:$E$39=0</formula>
    </cfRule>
  </conditionalFormatting>
  <conditionalFormatting sqref="AR36:AR40">
    <cfRule type="expression" dxfId="46" priority="47">
      <formula>$E$10:$E$39=0</formula>
    </cfRule>
  </conditionalFormatting>
  <conditionalFormatting sqref="AR36:AR40">
    <cfRule type="expression" dxfId="45" priority="46">
      <formula>$E$10:$E$39=0</formula>
    </cfRule>
  </conditionalFormatting>
  <conditionalFormatting sqref="AR36:AR40">
    <cfRule type="expression" dxfId="44" priority="45">
      <formula>$E$10:$E$39=0</formula>
    </cfRule>
  </conditionalFormatting>
  <conditionalFormatting sqref="AV10">
    <cfRule type="expression" dxfId="43" priority="44">
      <formula>$E$10:$E$39=0</formula>
    </cfRule>
  </conditionalFormatting>
  <conditionalFormatting sqref="AV10">
    <cfRule type="expression" dxfId="42" priority="43">
      <formula>$E$10:$E$39=0</formula>
    </cfRule>
  </conditionalFormatting>
  <conditionalFormatting sqref="AV10">
    <cfRule type="expression" dxfId="41" priority="42">
      <formula>$E$10:$E$39=0</formula>
    </cfRule>
  </conditionalFormatting>
  <conditionalFormatting sqref="AV10">
    <cfRule type="expression" dxfId="40" priority="41">
      <formula>$E$10:$E$39=0</formula>
    </cfRule>
  </conditionalFormatting>
  <conditionalFormatting sqref="AV10">
    <cfRule type="expression" dxfId="39" priority="40">
      <formula>$E$10:$E$39=0</formula>
    </cfRule>
  </conditionalFormatting>
  <conditionalFormatting sqref="AV10">
    <cfRule type="expression" dxfId="38" priority="39">
      <formula>$E$10:$E$39=0</formula>
    </cfRule>
  </conditionalFormatting>
  <conditionalFormatting sqref="AV10">
    <cfRule type="expression" dxfId="37" priority="38">
      <formula>$E$10:$E$39=0</formula>
    </cfRule>
  </conditionalFormatting>
  <conditionalFormatting sqref="AV12:AV17">
    <cfRule type="expression" dxfId="36" priority="37">
      <formula>$E$10:$E$39=0</formula>
    </cfRule>
  </conditionalFormatting>
  <conditionalFormatting sqref="AV12:AV17">
    <cfRule type="expression" dxfId="35" priority="36">
      <formula>$E$10:$E$39=0</formula>
    </cfRule>
  </conditionalFormatting>
  <conditionalFormatting sqref="AV12:AV17">
    <cfRule type="expression" dxfId="34" priority="35">
      <formula>$E$10:$E$39=0</formula>
    </cfRule>
  </conditionalFormatting>
  <conditionalFormatting sqref="AV12:AV17">
    <cfRule type="expression" dxfId="33" priority="34">
      <formula>$E$10:$E$39=0</formula>
    </cfRule>
  </conditionalFormatting>
  <conditionalFormatting sqref="AV12:AV17">
    <cfRule type="expression" dxfId="32" priority="33">
      <formula>$E$10:$E$39=0</formula>
    </cfRule>
  </conditionalFormatting>
  <conditionalFormatting sqref="AV12:AV17">
    <cfRule type="expression" dxfId="31" priority="32">
      <formula>$E$10:$E$39=0</formula>
    </cfRule>
  </conditionalFormatting>
  <conditionalFormatting sqref="AV12:AV17">
    <cfRule type="expression" dxfId="30" priority="31">
      <formula>$E$10:$E$39=0</formula>
    </cfRule>
  </conditionalFormatting>
  <conditionalFormatting sqref="AV19:AV24">
    <cfRule type="expression" dxfId="29" priority="30">
      <formula>$E$10:$E$39=0</formula>
    </cfRule>
  </conditionalFormatting>
  <conditionalFormatting sqref="AV19:AV24">
    <cfRule type="expression" dxfId="28" priority="29">
      <formula>$E$10:$E$39=0</formula>
    </cfRule>
  </conditionalFormatting>
  <conditionalFormatting sqref="AV19:AV24">
    <cfRule type="expression" dxfId="27" priority="28">
      <formula>$E$10:$E$39=0</formula>
    </cfRule>
  </conditionalFormatting>
  <conditionalFormatting sqref="AV19:AV24">
    <cfRule type="expression" dxfId="26" priority="27">
      <formula>$E$10:$E$39=0</formula>
    </cfRule>
  </conditionalFormatting>
  <conditionalFormatting sqref="AV19:AV24">
    <cfRule type="expression" dxfId="25" priority="26">
      <formula>$E$10:$E$39=0</formula>
    </cfRule>
  </conditionalFormatting>
  <conditionalFormatting sqref="AV19:AV24">
    <cfRule type="expression" dxfId="24" priority="25">
      <formula>$E$10:$E$39=0</formula>
    </cfRule>
  </conditionalFormatting>
  <conditionalFormatting sqref="AV19:AV24">
    <cfRule type="expression" dxfId="23" priority="24">
      <formula>$E$10:$E$39=0</formula>
    </cfRule>
  </conditionalFormatting>
  <conditionalFormatting sqref="AV26:AV31">
    <cfRule type="expression" dxfId="22" priority="23">
      <formula>$E$10:$E$39=0</formula>
    </cfRule>
  </conditionalFormatting>
  <conditionalFormatting sqref="AV26:AV31">
    <cfRule type="expression" dxfId="21" priority="22">
      <formula>$E$10:$E$39=0</formula>
    </cfRule>
  </conditionalFormatting>
  <conditionalFormatting sqref="AV26:AV31">
    <cfRule type="expression" dxfId="20" priority="21">
      <formula>$E$10:$E$39=0</formula>
    </cfRule>
  </conditionalFormatting>
  <conditionalFormatting sqref="AV26:AV31">
    <cfRule type="expression" dxfId="19" priority="20">
      <formula>$E$10:$E$39=0</formula>
    </cfRule>
  </conditionalFormatting>
  <conditionalFormatting sqref="AV26:AV31">
    <cfRule type="expression" dxfId="18" priority="19">
      <formula>$E$10:$E$39=0</formula>
    </cfRule>
  </conditionalFormatting>
  <conditionalFormatting sqref="AV26:AV31">
    <cfRule type="expression" dxfId="17" priority="18">
      <formula>$E$10:$E$39=0</formula>
    </cfRule>
  </conditionalFormatting>
  <conditionalFormatting sqref="AV26:AV31">
    <cfRule type="expression" dxfId="16" priority="17">
      <formula>$E$10:$E$39=0</formula>
    </cfRule>
  </conditionalFormatting>
  <conditionalFormatting sqref="AV33:AV38">
    <cfRule type="expression" dxfId="15" priority="16">
      <formula>$E$10:$E$39=0</formula>
    </cfRule>
  </conditionalFormatting>
  <conditionalFormatting sqref="AV33:AV38">
    <cfRule type="expression" dxfId="14" priority="15">
      <formula>$E$10:$E$39=0</formula>
    </cfRule>
  </conditionalFormatting>
  <conditionalFormatting sqref="AV33:AV38">
    <cfRule type="expression" dxfId="13" priority="14">
      <formula>$E$10:$E$39=0</formula>
    </cfRule>
  </conditionalFormatting>
  <conditionalFormatting sqref="AV33:AV38">
    <cfRule type="expression" dxfId="12" priority="13">
      <formula>$E$10:$E$39=0</formula>
    </cfRule>
  </conditionalFormatting>
  <conditionalFormatting sqref="AV33:AV38">
    <cfRule type="expression" dxfId="11" priority="12">
      <formula>$E$10:$E$39=0</formula>
    </cfRule>
  </conditionalFormatting>
  <conditionalFormatting sqref="AV33:AV38">
    <cfRule type="expression" dxfId="10" priority="11">
      <formula>$E$10:$E$39=0</formula>
    </cfRule>
  </conditionalFormatting>
  <conditionalFormatting sqref="AV33:AV38">
    <cfRule type="expression" dxfId="9" priority="10">
      <formula>$E$10:$E$39=0</formula>
    </cfRule>
  </conditionalFormatting>
  <conditionalFormatting sqref="AV40">
    <cfRule type="cellIs" dxfId="8" priority="9" operator="notBetween">
      <formula>0</formula>
      <formula>0</formula>
    </cfRule>
  </conditionalFormatting>
  <conditionalFormatting sqref="AV40">
    <cfRule type="expression" dxfId="7" priority="8">
      <formula>$E$10:$E$39=0</formula>
    </cfRule>
  </conditionalFormatting>
  <conditionalFormatting sqref="AV40">
    <cfRule type="expression" dxfId="6" priority="7">
      <formula>$E$10:$E$39=0</formula>
    </cfRule>
  </conditionalFormatting>
  <conditionalFormatting sqref="AV40">
    <cfRule type="expression" dxfId="5" priority="6">
      <formula>$E$10:$E$39=0</formula>
    </cfRule>
  </conditionalFormatting>
  <conditionalFormatting sqref="AV40">
    <cfRule type="expression" dxfId="4" priority="5">
      <formula>$E$10:$E$39=0</formula>
    </cfRule>
  </conditionalFormatting>
  <conditionalFormatting sqref="AV40">
    <cfRule type="expression" dxfId="3" priority="4">
      <formula>$E$10:$E$39=0</formula>
    </cfRule>
  </conditionalFormatting>
  <conditionalFormatting sqref="AV40">
    <cfRule type="expression" dxfId="2" priority="3">
      <formula>$E$10:$E$39=0</formula>
    </cfRule>
  </conditionalFormatting>
  <conditionalFormatting sqref="AV40">
    <cfRule type="expression" dxfId="1" priority="2">
      <formula>$E$10:$E$39=0</formula>
    </cfRule>
  </conditionalFormatting>
  <conditionalFormatting sqref="AV40">
    <cfRule type="expression" dxfId="0" priority="1">
      <formula>$E$10:$E$39=0</formula>
    </cfRule>
  </conditionalFormatting>
  <dataValidations count="3">
    <dataValidation type="list" errorStyle="information" allowBlank="1" showInputMessage="1" showErrorMessage="1" sqref="E10:E15 U15:U20 M15:M20 AC15:AC20 Q15:Q20 E17:E22 E31:E36 AG15:AG20 AW15:AW20 AS15:AS20 I22:I40 E24:E29 AK15:AK20 AO15:AO20 E38:E39 I10:I13 I15:I20 M22:M38 M10:M13 Q22:Q40 Q10:Q13 U22:U40 U10:U13 AC22:AC40 AC10:AC13 AG22:AG39 AG10:AG13 AK22:AK39 AK10:AK13 AO22:AO39 AO10:AO13 AS22:AS40 AS10:AS13 AW22:AW40 AW10:AW13 Y10:Y37" xr:uid="{00000000-0002-0000-0400-000000000000}">
      <formula1>$E$44:$E$50</formula1>
    </dataValidation>
    <dataValidation type="list" allowBlank="1" showInputMessage="1" showErrorMessage="1" sqref="AK40 E30 E37 M39 E16 E23 I14 I21 M14 M21 Q14 Q21 U14 U21 AC14 AC21 AG14 AG21 AK14 AK21 AO14 AO21 AS14 AS21 AW14 AW21" xr:uid="{00000000-0002-0000-0400-000001000000}">
      <formula1>$E$44:$E$50</formula1>
    </dataValidation>
    <dataValidation type="list" allowBlank="1" showInputMessage="1" showErrorMessage="1" sqref="AY10:AY40" xr:uid="{00000000-0002-0000-0400-000002000000}">
      <formula1>HS_Absence</formula1>
    </dataValidation>
  </dataValidations>
  <printOptions horizontalCentered="1"/>
  <pageMargins left="0.23622047244094491" right="0.23622047244094491" top="0.59055118110236227" bottom="0.39370078740157483" header="0.31496062992125984" footer="0.31496062992125984"/>
  <pageSetup paperSize="8" scale="89" orientation="landscape" r:id="rId1"/>
  <headerFooter alignWithMargins="0">
    <oddHeader>&amp;C&amp;"Arial,Gras italique"&amp;8&amp;K00-024Édité le &amp;D à &amp;T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5DED7-44DA-4EC6-BDF5-68CCA707A3EF}">
  <sheetPr>
    <tabColor theme="2" tint="-0.749992370372631"/>
  </sheetPr>
  <dimension ref="A1:D60"/>
  <sheetViews>
    <sheetView workbookViewId="0">
      <selection activeCell="A3" sqref="A3:D3"/>
    </sheetView>
  </sheetViews>
  <sheetFormatPr baseColWidth="10" defaultRowHeight="12.75" x14ac:dyDescent="0.2"/>
  <cols>
    <col min="1" max="1" width="5.7109375" style="37" customWidth="1"/>
    <col min="2" max="2" width="35.7109375" style="37" customWidth="1"/>
    <col min="3" max="3" width="50.7109375" style="37" customWidth="1"/>
    <col min="4" max="4" width="5.7109375" style="37" customWidth="1"/>
    <col min="5" max="16384" width="11.42578125" style="37"/>
  </cols>
  <sheetData>
    <row r="1" spans="1:4" ht="13.5" thickTop="1" x14ac:dyDescent="0.2">
      <c r="A1" s="330" t="s">
        <v>202</v>
      </c>
      <c r="B1" s="331"/>
      <c r="C1" s="331"/>
      <c r="D1" s="332"/>
    </row>
    <row r="2" spans="1:4" ht="13.5" thickBot="1" x14ac:dyDescent="0.25">
      <c r="A2" s="333"/>
      <c r="B2" s="334"/>
      <c r="C2" s="334"/>
      <c r="D2" s="335"/>
    </row>
    <row r="3" spans="1:4" ht="14.25" thickTop="1" thickBot="1" x14ac:dyDescent="0.25">
      <c r="A3" s="336" t="s">
        <v>203</v>
      </c>
      <c r="B3" s="336"/>
      <c r="C3" s="336"/>
      <c r="D3" s="336"/>
    </row>
    <row r="4" spans="1:4" ht="13.5" thickTop="1" x14ac:dyDescent="0.2">
      <c r="A4" s="454" t="s">
        <v>196</v>
      </c>
      <c r="B4" s="455"/>
      <c r="C4" s="455"/>
      <c r="D4" s="456"/>
    </row>
    <row r="5" spans="1:4" ht="13.5" thickBot="1" x14ac:dyDescent="0.25">
      <c r="A5" s="457"/>
      <c r="B5" s="458"/>
      <c r="C5" s="458"/>
      <c r="D5" s="459"/>
    </row>
    <row r="6" spans="1:4" ht="14.25" thickTop="1" thickBot="1" x14ac:dyDescent="0.25">
      <c r="A6" s="38"/>
      <c r="B6" s="38"/>
    </row>
    <row r="7" spans="1:4" ht="14.25" thickTop="1" thickBot="1" x14ac:dyDescent="0.25">
      <c r="A7" s="70"/>
      <c r="B7" s="71"/>
      <c r="C7" s="71"/>
      <c r="D7" s="72"/>
    </row>
    <row r="8" spans="1:4" ht="16.5" thickBot="1" x14ac:dyDescent="0.25">
      <c r="A8" s="73"/>
      <c r="B8" s="460" t="s">
        <v>205</v>
      </c>
      <c r="C8" s="461"/>
      <c r="D8" s="74"/>
    </row>
    <row r="9" spans="1:4" ht="13.5" thickBot="1" x14ac:dyDescent="0.25">
      <c r="A9" s="73"/>
      <c r="B9" s="38"/>
      <c r="C9" s="38"/>
      <c r="D9" s="74"/>
    </row>
    <row r="10" spans="1:4" x14ac:dyDescent="0.2">
      <c r="A10" s="73"/>
      <c r="B10" s="462" t="s">
        <v>63</v>
      </c>
      <c r="C10" s="463"/>
      <c r="D10" s="74"/>
    </row>
    <row r="11" spans="1:4" ht="13.5" customHeight="1" thickBot="1" x14ac:dyDescent="0.25">
      <c r="A11" s="73"/>
      <c r="B11" s="464" t="s">
        <v>83</v>
      </c>
      <c r="C11" s="465"/>
      <c r="D11" s="74"/>
    </row>
    <row r="12" spans="1:4" x14ac:dyDescent="0.2">
      <c r="A12" s="73"/>
      <c r="B12" s="293" t="s">
        <v>70</v>
      </c>
      <c r="C12" s="294" t="s">
        <v>206</v>
      </c>
      <c r="D12" s="74"/>
    </row>
    <row r="13" spans="1:4" x14ac:dyDescent="0.2">
      <c r="A13" s="73"/>
      <c r="B13" s="295" t="s">
        <v>66</v>
      </c>
      <c r="C13" s="296" t="s">
        <v>207</v>
      </c>
      <c r="D13" s="74"/>
    </row>
    <row r="14" spans="1:4" x14ac:dyDescent="0.2">
      <c r="A14" s="73"/>
      <c r="B14" s="295" t="s">
        <v>67</v>
      </c>
      <c r="C14" s="296" t="s">
        <v>211</v>
      </c>
      <c r="D14" s="74"/>
    </row>
    <row r="15" spans="1:4" x14ac:dyDescent="0.2">
      <c r="A15" s="75"/>
      <c r="B15" s="295" t="s">
        <v>68</v>
      </c>
      <c r="C15" s="296" t="s">
        <v>213</v>
      </c>
      <c r="D15" s="74"/>
    </row>
    <row r="16" spans="1:4" ht="13.5" customHeight="1" thickBot="1" x14ac:dyDescent="0.25">
      <c r="A16" s="73"/>
      <c r="B16" s="297" t="s">
        <v>69</v>
      </c>
      <c r="C16" s="298" t="s">
        <v>208</v>
      </c>
      <c r="D16" s="74"/>
    </row>
    <row r="17" spans="1:4" ht="13.5" thickBot="1" x14ac:dyDescent="0.25">
      <c r="A17" s="73"/>
      <c r="D17" s="74"/>
    </row>
    <row r="18" spans="1:4" x14ac:dyDescent="0.2">
      <c r="A18" s="73"/>
      <c r="B18" s="472" t="s">
        <v>64</v>
      </c>
      <c r="C18" s="473"/>
      <c r="D18" s="74"/>
    </row>
    <row r="19" spans="1:4" x14ac:dyDescent="0.2">
      <c r="A19" s="75"/>
      <c r="B19" s="466" t="s">
        <v>210</v>
      </c>
      <c r="C19" s="467"/>
      <c r="D19" s="74"/>
    </row>
    <row r="20" spans="1:4" ht="13.5" thickBot="1" x14ac:dyDescent="0.25">
      <c r="A20" s="73"/>
      <c r="B20" s="468" t="s">
        <v>209</v>
      </c>
      <c r="C20" s="469"/>
      <c r="D20" s="74"/>
    </row>
    <row r="21" spans="1:4" ht="13.5" customHeight="1" x14ac:dyDescent="0.2">
      <c r="A21" s="73"/>
      <c r="B21" s="287" t="s">
        <v>70</v>
      </c>
      <c r="C21" s="288" t="s">
        <v>206</v>
      </c>
      <c r="D21" s="74"/>
    </row>
    <row r="22" spans="1:4" x14ac:dyDescent="0.2">
      <c r="A22" s="73"/>
      <c r="B22" s="289" t="s">
        <v>66</v>
      </c>
      <c r="C22" s="290" t="s">
        <v>207</v>
      </c>
      <c r="D22" s="74"/>
    </row>
    <row r="23" spans="1:4" x14ac:dyDescent="0.2">
      <c r="A23" s="73"/>
      <c r="B23" s="289" t="s">
        <v>67</v>
      </c>
      <c r="C23" s="290" t="s">
        <v>212</v>
      </c>
      <c r="D23" s="74"/>
    </row>
    <row r="24" spans="1:4" x14ac:dyDescent="0.2">
      <c r="A24" s="73"/>
      <c r="B24" s="289" t="s">
        <v>68</v>
      </c>
      <c r="C24" s="290" t="s">
        <v>214</v>
      </c>
      <c r="D24" s="74"/>
    </row>
    <row r="25" spans="1:4" ht="13.5" thickBot="1" x14ac:dyDescent="0.25">
      <c r="A25" s="73"/>
      <c r="B25" s="291" t="s">
        <v>69</v>
      </c>
      <c r="C25" s="292" t="s">
        <v>208</v>
      </c>
      <c r="D25" s="74"/>
    </row>
    <row r="26" spans="1:4" ht="13.5" thickBot="1" x14ac:dyDescent="0.25">
      <c r="A26" s="73"/>
      <c r="D26" s="74"/>
    </row>
    <row r="27" spans="1:4" x14ac:dyDescent="0.2">
      <c r="A27" s="73"/>
      <c r="B27" s="474" t="s">
        <v>65</v>
      </c>
      <c r="C27" s="475"/>
      <c r="D27" s="74"/>
    </row>
    <row r="28" spans="1:4" ht="13.5" thickBot="1" x14ac:dyDescent="0.25">
      <c r="A28" s="73"/>
      <c r="B28" s="470" t="s">
        <v>84</v>
      </c>
      <c r="C28" s="471"/>
      <c r="D28" s="74"/>
    </row>
    <row r="29" spans="1:4" x14ac:dyDescent="0.2">
      <c r="A29" s="73"/>
      <c r="B29" s="281" t="s">
        <v>70</v>
      </c>
      <c r="C29" s="282" t="s">
        <v>206</v>
      </c>
      <c r="D29" s="74"/>
    </row>
    <row r="30" spans="1:4" x14ac:dyDescent="0.2">
      <c r="A30" s="73"/>
      <c r="B30" s="283" t="s">
        <v>66</v>
      </c>
      <c r="C30" s="284" t="s">
        <v>207</v>
      </c>
      <c r="D30" s="74"/>
    </row>
    <row r="31" spans="1:4" x14ac:dyDescent="0.2">
      <c r="A31" s="73"/>
      <c r="B31" s="283" t="s">
        <v>67</v>
      </c>
      <c r="C31" s="284" t="s">
        <v>215</v>
      </c>
      <c r="D31" s="74"/>
    </row>
    <row r="32" spans="1:4" x14ac:dyDescent="0.2">
      <c r="A32" s="73"/>
      <c r="B32" s="283" t="s">
        <v>68</v>
      </c>
      <c r="C32" s="284" t="s">
        <v>216</v>
      </c>
      <c r="D32" s="74"/>
    </row>
    <row r="33" spans="1:4" ht="13.5" thickBot="1" x14ac:dyDescent="0.25">
      <c r="A33" s="73"/>
      <c r="B33" s="285" t="s">
        <v>69</v>
      </c>
      <c r="C33" s="286" t="s">
        <v>208</v>
      </c>
      <c r="D33" s="74"/>
    </row>
    <row r="34" spans="1:4" ht="13.5" thickBot="1" x14ac:dyDescent="0.25">
      <c r="A34" s="73"/>
      <c r="B34" s="38"/>
      <c r="C34" s="38"/>
      <c r="D34" s="74"/>
    </row>
    <row r="35" spans="1:4" ht="13.5" thickBot="1" x14ac:dyDescent="0.25">
      <c r="A35" s="73"/>
      <c r="B35" s="280"/>
      <c r="C35" s="280"/>
      <c r="D35" s="74"/>
    </row>
    <row r="36" spans="1:4" ht="16.5" thickBot="1" x14ac:dyDescent="0.25">
      <c r="A36" s="73"/>
      <c r="B36" s="460" t="s">
        <v>217</v>
      </c>
      <c r="C36" s="461"/>
      <c r="D36" s="74"/>
    </row>
    <row r="37" spans="1:4" ht="13.5" thickBot="1" x14ac:dyDescent="0.25">
      <c r="A37" s="73"/>
      <c r="B37" s="38"/>
      <c r="C37" s="38"/>
      <c r="D37" s="74"/>
    </row>
    <row r="38" spans="1:4" x14ac:dyDescent="0.2">
      <c r="A38" s="73"/>
      <c r="B38" s="303" t="s">
        <v>71</v>
      </c>
      <c r="C38" s="304">
        <v>44500</v>
      </c>
      <c r="D38" s="74"/>
    </row>
    <row r="39" spans="1:4" x14ac:dyDescent="0.2">
      <c r="A39" s="73"/>
      <c r="B39" s="299" t="s">
        <v>72</v>
      </c>
      <c r="C39" s="300">
        <v>44510</v>
      </c>
      <c r="D39" s="74"/>
    </row>
    <row r="40" spans="1:4" x14ac:dyDescent="0.2">
      <c r="A40" s="73"/>
      <c r="B40" s="299" t="s">
        <v>73</v>
      </c>
      <c r="C40" s="300">
        <v>44554</v>
      </c>
      <c r="D40" s="74"/>
    </row>
    <row r="41" spans="1:4" x14ac:dyDescent="0.2">
      <c r="A41" s="73"/>
      <c r="B41" s="299" t="s">
        <v>74</v>
      </c>
      <c r="C41" s="300">
        <v>44561</v>
      </c>
      <c r="D41" s="74"/>
    </row>
    <row r="42" spans="1:4" x14ac:dyDescent="0.2">
      <c r="A42" s="73"/>
      <c r="B42" s="299" t="s">
        <v>75</v>
      </c>
      <c r="C42" s="300">
        <v>44656</v>
      </c>
      <c r="D42" s="74"/>
    </row>
    <row r="43" spans="1:4" x14ac:dyDescent="0.2">
      <c r="A43" s="73"/>
      <c r="B43" s="299" t="s">
        <v>76</v>
      </c>
      <c r="C43" s="300">
        <v>44681</v>
      </c>
      <c r="D43" s="74"/>
    </row>
    <row r="44" spans="1:4" x14ac:dyDescent="0.2">
      <c r="A44" s="73"/>
      <c r="B44" s="299" t="s">
        <v>77</v>
      </c>
      <c r="C44" s="300">
        <v>44688</v>
      </c>
      <c r="D44" s="74"/>
    </row>
    <row r="45" spans="1:4" x14ac:dyDescent="0.2">
      <c r="A45" s="73"/>
      <c r="B45" s="299" t="s">
        <v>78</v>
      </c>
      <c r="C45" s="300">
        <v>44694</v>
      </c>
      <c r="D45" s="74"/>
    </row>
    <row r="46" spans="1:4" x14ac:dyDescent="0.2">
      <c r="A46" s="73"/>
      <c r="B46" s="299" t="s">
        <v>80</v>
      </c>
      <c r="C46" s="300">
        <v>44755</v>
      </c>
      <c r="D46" s="74"/>
    </row>
    <row r="47" spans="1:4" ht="13.5" thickBot="1" x14ac:dyDescent="0.25">
      <c r="A47" s="73"/>
      <c r="B47" s="301" t="s">
        <v>81</v>
      </c>
      <c r="C47" s="302">
        <v>44787</v>
      </c>
      <c r="D47" s="74"/>
    </row>
    <row r="48" spans="1:4" ht="13.5" thickBot="1" x14ac:dyDescent="0.25">
      <c r="A48" s="73"/>
      <c r="B48" s="280"/>
      <c r="C48" s="280"/>
      <c r="D48" s="74"/>
    </row>
    <row r="49" spans="1:4" ht="13.5" thickBot="1" x14ac:dyDescent="0.25">
      <c r="A49" s="73"/>
      <c r="B49" s="41"/>
      <c r="C49" s="41"/>
      <c r="D49" s="74"/>
    </row>
    <row r="50" spans="1:4" ht="16.5" thickBot="1" x14ac:dyDescent="0.25">
      <c r="A50" s="73"/>
      <c r="B50" s="460" t="s">
        <v>218</v>
      </c>
      <c r="C50" s="393"/>
      <c r="D50" s="74"/>
    </row>
    <row r="51" spans="1:4" ht="13.5" thickBot="1" x14ac:dyDescent="0.25">
      <c r="A51" s="73"/>
      <c r="B51" s="38"/>
      <c r="C51" s="38"/>
      <c r="D51" s="74"/>
    </row>
    <row r="52" spans="1:4" ht="13.5" thickBot="1" x14ac:dyDescent="0.25">
      <c r="A52" s="73"/>
      <c r="B52" s="306" t="s">
        <v>79</v>
      </c>
      <c r="C52" s="307">
        <v>44705</v>
      </c>
      <c r="D52" s="74"/>
    </row>
    <row r="53" spans="1:4" x14ac:dyDescent="0.2">
      <c r="A53" s="73"/>
      <c r="B53" s="38"/>
      <c r="C53" s="38"/>
      <c r="D53" s="74"/>
    </row>
    <row r="54" spans="1:4" x14ac:dyDescent="0.2">
      <c r="A54" s="73"/>
      <c r="D54" s="74"/>
    </row>
    <row r="55" spans="1:4" x14ac:dyDescent="0.2">
      <c r="A55" s="73"/>
      <c r="B55" s="38"/>
      <c r="C55" s="38"/>
      <c r="D55" s="74"/>
    </row>
    <row r="56" spans="1:4" x14ac:dyDescent="0.2">
      <c r="A56" s="73"/>
      <c r="B56" s="38"/>
      <c r="C56" s="38"/>
      <c r="D56" s="74"/>
    </row>
    <row r="57" spans="1:4" x14ac:dyDescent="0.2">
      <c r="A57" s="73"/>
      <c r="B57" s="38"/>
      <c r="C57" s="38"/>
      <c r="D57" s="74"/>
    </row>
    <row r="58" spans="1:4" x14ac:dyDescent="0.2">
      <c r="A58" s="73"/>
      <c r="B58" s="38"/>
      <c r="C58" s="38"/>
      <c r="D58" s="74"/>
    </row>
    <row r="59" spans="1:4" ht="13.5" thickBot="1" x14ac:dyDescent="0.25">
      <c r="A59" s="76"/>
      <c r="B59" s="77"/>
      <c r="C59" s="77"/>
      <c r="D59" s="78"/>
    </row>
    <row r="60" spans="1:4" ht="13.5" thickTop="1" x14ac:dyDescent="0.2"/>
  </sheetData>
  <sheetProtection algorithmName="SHA-512" hashValue="1gs8BwPIbcKWUYpqeBDgV6g4Uoz+fMHA1aKhk+RkXpfIgFS7GzYdYy1r0GYF6cClLqgUlIUoDQgIRnnj/J6sqg==" saltValue="5dNVcOw6uvnoA01oT5/6YQ==" spinCount="100000" sheet="1" objects="1" scenarios="1"/>
  <mergeCells count="13">
    <mergeCell ref="B50:C50"/>
    <mergeCell ref="B36:C36"/>
    <mergeCell ref="B11:C11"/>
    <mergeCell ref="B19:C19"/>
    <mergeCell ref="B20:C20"/>
    <mergeCell ref="B28:C28"/>
    <mergeCell ref="B18:C18"/>
    <mergeCell ref="B27:C27"/>
    <mergeCell ref="A1:D2"/>
    <mergeCell ref="A3:D3"/>
    <mergeCell ref="A4:D5"/>
    <mergeCell ref="B8:C8"/>
    <mergeCell ref="B10:C10"/>
  </mergeCells>
  <printOptions horizontalCentered="1"/>
  <pageMargins left="0.23622047244094491" right="0.23622047244094491" top="0.59055118110236227" bottom="0.39370078740157483" header="0.31496062992125984" footer="0.31496062992125984"/>
  <pageSetup paperSize="9" orientation="portrait" r:id="rId1"/>
  <headerFooter>
    <oddHeader>&amp;C&amp;"Arial,Gras italique"&amp;8&amp;K00-024édité le &amp;D à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0-NOTICE</vt:lpstr>
      <vt:lpstr>1-DONNÉES SPÉCIFIQUES</vt:lpstr>
      <vt:lpstr>2-DONNÉES GÉNÉRALES</vt:lpstr>
      <vt:lpstr>3-EDT HEBDOMADAIRE</vt:lpstr>
      <vt:lpstr>4-PLANNING ANNUEL</vt:lpstr>
      <vt:lpstr>5-INFORMATIONS</vt:lpstr>
      <vt:lpstr>HS_Absence</vt:lpstr>
      <vt:lpstr>LCP</vt:lpstr>
      <vt:lpstr>LCSemScol</vt:lpstr>
      <vt:lpstr>Quotité_de_travail</vt:lpstr>
      <vt:lpstr>Service</vt:lpstr>
      <vt:lpstr>Zone_de_congés_scolaires</vt:lpstr>
    </vt:vector>
  </TitlesOfParts>
  <Company>Lycée Pierre CORNEILLE, Rouen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EDT2012-2013</dc:title>
  <dc:subject>Organisation du service des personnels d'Etat</dc:subject>
  <dc:creator>GdlQ</dc:creator>
  <cp:keywords>organisation, personnels, Etat</cp:keywords>
  <cp:lastModifiedBy>int</cp:lastModifiedBy>
  <cp:lastPrinted>2025-06-26T19:44:23Z</cp:lastPrinted>
  <dcterms:created xsi:type="dcterms:W3CDTF">2010-09-16T12:46:17Z</dcterms:created>
  <dcterms:modified xsi:type="dcterms:W3CDTF">2025-08-29T10:12:14Z</dcterms:modified>
  <cp:category>Feuille de calcul intelligente</cp:category>
</cp:coreProperties>
</file>